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G:\Mi unidad\SIGESPI 2022\GOBIERNO DIGITAL\ACTIVOS DE INFORMACIÓN\"/>
    </mc:Choice>
  </mc:AlternateContent>
  <bookViews>
    <workbookView xWindow="-120" yWindow="-120" windowWidth="20730" windowHeight="11160" firstSheet="1" activeTab="1"/>
  </bookViews>
  <sheets>
    <sheet name="INFORMACIÓN BASE" sheetId="3" state="hidden" r:id="rId1"/>
    <sheet name="REGISTRO_ACTIVOS_INFORMACIÓN" sheetId="2" r:id="rId2"/>
  </sheets>
  <externalReferences>
    <externalReference r:id="rId3"/>
    <externalReference r:id="rId4"/>
    <externalReference r:id="rId5"/>
  </externalReferences>
  <definedNames>
    <definedName name="_xlnm._FilterDatabase" localSheetId="0" hidden="1">'INFORMACIÓN BASE'!$B$3:$AD$180</definedName>
    <definedName name="_xlnm._FilterDatabase" localSheetId="1" hidden="1">REGISTRO_ACTIVOS_INFORMACIÓN!$B$4:$H$140</definedName>
    <definedName name="_xlnm.Print_Area" localSheetId="1">REGISTRO_ACTIVOS_INFORMACIÓN!$A$1:$H$140</definedName>
    <definedName name="Calidad" localSheetId="0">[1]Tipologias!$G$3:$G$5</definedName>
    <definedName name="Calidad">#REF!</definedName>
    <definedName name="Clasifica" localSheetId="0">'[1]V. Seguridad'!$C$4:$C$18</definedName>
    <definedName name="Clasifica">#REF!</definedName>
    <definedName name="d">[2]Tipologias!$B$3:$B$5</definedName>
    <definedName name="Dispo" localSheetId="0">'[1]V. Seguridad'!$C$41:$C$45</definedName>
    <definedName name="Dispo">#REF!</definedName>
    <definedName name="Frecuencia" localSheetId="0">[1]Tipologias!$E$3:$E$8</definedName>
    <definedName name="Frecuencia">#REF!</definedName>
    <definedName name="HWSW" localSheetId="0">'[1]V. Seguridad'!$C$22:$C$25</definedName>
    <definedName name="HWSW">#REF!</definedName>
    <definedName name="Integridad" localSheetId="0">'[1]V. Seguridad'!$C$31:$C$35</definedName>
    <definedName name="Integridad">#REF!</definedName>
    <definedName name="LEY">#REF!</definedName>
    <definedName name="Medio" localSheetId="0">[1]Tipologias!$B$3:$B$5</definedName>
    <definedName name="Medio">#REF!</definedName>
    <definedName name="Tiempo" localSheetId="0">'[1]V. Seguridad'!$C$49:$C$56</definedName>
    <definedName name="Tiempo">#REF!</definedName>
    <definedName name="_xlnm.Print_Titles" localSheetId="0">'INFORMACIÓN BASE'!$1:$3</definedName>
    <definedName name="_xlnm.Print_Titles" localSheetId="1">REGISTRO_ACTIVOS_INFORMACIÓN!$1:$4</definedName>
    <definedName name="VTiempo" localSheetId="0">'[1]V. Seguridad'!$D$49:$D$56</definedName>
    <definedName name="VTiem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66" i="3" l="1"/>
  <c r="AT166" i="3"/>
  <c r="AU166" i="3" s="1"/>
  <c r="AS166" i="3"/>
  <c r="AP166" i="3"/>
  <c r="AO166" i="3"/>
  <c r="AM166" i="3"/>
  <c r="AK166" i="3"/>
  <c r="AJ166" i="3"/>
  <c r="AN166" i="3" s="1"/>
  <c r="AI166" i="3"/>
  <c r="AH166" i="3"/>
  <c r="AL166" i="3" s="1"/>
  <c r="AG166" i="3"/>
  <c r="AF166" i="3"/>
  <c r="AE166" i="3"/>
  <c r="AV165" i="3"/>
  <c r="AU165" i="3"/>
  <c r="AT165" i="3"/>
  <c r="AS165" i="3"/>
  <c r="AP165" i="3"/>
  <c r="AN165" i="3"/>
  <c r="AM165" i="3"/>
  <c r="AK165" i="3"/>
  <c r="AO165" i="3" s="1"/>
  <c r="AJ165" i="3"/>
  <c r="AI165" i="3"/>
  <c r="AH165" i="3"/>
  <c r="AL165" i="3" s="1"/>
  <c r="AG165" i="3"/>
  <c r="AF165" i="3"/>
  <c r="AE165" i="3"/>
  <c r="AD165" i="3" s="1"/>
  <c r="AV164" i="3"/>
  <c r="AU164" i="3"/>
  <c r="AT164" i="3"/>
  <c r="AS164" i="3"/>
  <c r="AP164" i="3"/>
  <c r="AK164" i="3" s="1"/>
  <c r="AO164" i="3" s="1"/>
  <c r="AM164" i="3"/>
  <c r="AJ164" i="3"/>
  <c r="AN164" i="3" s="1"/>
  <c r="AQ164" i="3" s="1"/>
  <c r="AR164" i="3" s="1"/>
  <c r="AI164" i="3"/>
  <c r="AH164" i="3"/>
  <c r="AL164" i="3" s="1"/>
  <c r="AG164" i="3"/>
  <c r="AF164" i="3"/>
  <c r="AE164" i="3"/>
  <c r="AV163" i="3"/>
  <c r="AT163" i="3"/>
  <c r="AU163" i="3" s="1"/>
  <c r="AS163" i="3"/>
  <c r="AP163" i="3"/>
  <c r="AK163" i="3" s="1"/>
  <c r="AO163" i="3" s="1"/>
  <c r="AM163" i="3"/>
  <c r="AJ163" i="3"/>
  <c r="AN163" i="3" s="1"/>
  <c r="AI163" i="3"/>
  <c r="AH163" i="3"/>
  <c r="AL163" i="3" s="1"/>
  <c r="AG163" i="3"/>
  <c r="AF163" i="3"/>
  <c r="AE163" i="3"/>
  <c r="AV162" i="3"/>
  <c r="AT162" i="3"/>
  <c r="AU162" i="3" s="1"/>
  <c r="AS162" i="3"/>
  <c r="AP162" i="3"/>
  <c r="AM162" i="3"/>
  <c r="AK162" i="3"/>
  <c r="AO162" i="3" s="1"/>
  <c r="AJ162" i="3"/>
  <c r="AN162" i="3" s="1"/>
  <c r="AI162" i="3"/>
  <c r="AH162" i="3"/>
  <c r="AL162" i="3" s="1"/>
  <c r="AG162" i="3"/>
  <c r="AF162" i="3"/>
  <c r="AE162" i="3"/>
  <c r="AV161" i="3"/>
  <c r="AU161" i="3"/>
  <c r="AT161" i="3"/>
  <c r="AS161" i="3"/>
  <c r="AP161" i="3"/>
  <c r="AK161" i="3"/>
  <c r="AO161" i="3" s="1"/>
  <c r="AJ161" i="3"/>
  <c r="AN161" i="3" s="1"/>
  <c r="AI161" i="3"/>
  <c r="AM161" i="3" s="1"/>
  <c r="AH161" i="3"/>
  <c r="AL161" i="3" s="1"/>
  <c r="AG161" i="3"/>
  <c r="AF161" i="3"/>
  <c r="AE161" i="3"/>
  <c r="AV160" i="3"/>
  <c r="AU160" i="3"/>
  <c r="AT160" i="3"/>
  <c r="AS160" i="3"/>
  <c r="AP160" i="3"/>
  <c r="AK160" i="3" s="1"/>
  <c r="AO160" i="3" s="1"/>
  <c r="AM160" i="3"/>
  <c r="AJ160" i="3"/>
  <c r="AN160" i="3" s="1"/>
  <c r="AQ160" i="3" s="1"/>
  <c r="AR160" i="3" s="1"/>
  <c r="AI160" i="3"/>
  <c r="AH160" i="3"/>
  <c r="AL160" i="3" s="1"/>
  <c r="AG160" i="3"/>
  <c r="AF160" i="3"/>
  <c r="AE160" i="3"/>
  <c r="AV159" i="3"/>
  <c r="AT159" i="3"/>
  <c r="AU159" i="3" s="1"/>
  <c r="AS159" i="3"/>
  <c r="AP159" i="3"/>
  <c r="AK159" i="3" s="1"/>
  <c r="AO159" i="3" s="1"/>
  <c r="AJ159" i="3"/>
  <c r="AN159" i="3" s="1"/>
  <c r="AI159" i="3"/>
  <c r="AM159" i="3" s="1"/>
  <c r="AH159" i="3"/>
  <c r="AL159" i="3" s="1"/>
  <c r="AG159" i="3"/>
  <c r="AF159" i="3"/>
  <c r="AE159" i="3"/>
  <c r="AV158" i="3"/>
  <c r="AT158" i="3"/>
  <c r="AU158" i="3" s="1"/>
  <c r="AS158" i="3"/>
  <c r="AP158" i="3"/>
  <c r="AK158" i="3"/>
  <c r="AO158" i="3" s="1"/>
  <c r="AJ158" i="3"/>
  <c r="AN158" i="3" s="1"/>
  <c r="AI158" i="3"/>
  <c r="AM158" i="3" s="1"/>
  <c r="AH158" i="3"/>
  <c r="AL158" i="3" s="1"/>
  <c r="AG158" i="3"/>
  <c r="AD158" i="3" s="1"/>
  <c r="AF158" i="3"/>
  <c r="AE158" i="3"/>
  <c r="AV157" i="3"/>
  <c r="AU157" i="3"/>
  <c r="AT157" i="3"/>
  <c r="AS157" i="3"/>
  <c r="AP157" i="3"/>
  <c r="AN157" i="3"/>
  <c r="AK157" i="3"/>
  <c r="AO157" i="3" s="1"/>
  <c r="AJ157" i="3"/>
  <c r="AI157" i="3"/>
  <c r="AM157" i="3" s="1"/>
  <c r="AH157" i="3"/>
  <c r="AL157" i="3" s="1"/>
  <c r="AG157" i="3"/>
  <c r="AF157" i="3"/>
  <c r="AE157" i="3"/>
  <c r="AD157" i="3" s="1"/>
  <c r="AV156" i="3"/>
  <c r="AU156" i="3"/>
  <c r="AT156" i="3"/>
  <c r="AS156" i="3"/>
  <c r="AP156" i="3"/>
  <c r="AK156" i="3" s="1"/>
  <c r="AO156" i="3" s="1"/>
  <c r="AJ156" i="3"/>
  <c r="AN156" i="3" s="1"/>
  <c r="AI156" i="3"/>
  <c r="AM156" i="3" s="1"/>
  <c r="AH156" i="3"/>
  <c r="AL156" i="3" s="1"/>
  <c r="AG156" i="3"/>
  <c r="AF156" i="3"/>
  <c r="AE156" i="3"/>
  <c r="AV155" i="3"/>
  <c r="AT155" i="3"/>
  <c r="AU155" i="3" s="1"/>
  <c r="AS155" i="3"/>
  <c r="AP155" i="3"/>
  <c r="AK155" i="3" s="1"/>
  <c r="AO155" i="3" s="1"/>
  <c r="AJ155" i="3"/>
  <c r="AN155" i="3" s="1"/>
  <c r="AI155" i="3"/>
  <c r="AM155" i="3" s="1"/>
  <c r="AH155" i="3"/>
  <c r="AL155" i="3" s="1"/>
  <c r="AG155" i="3"/>
  <c r="AF155" i="3"/>
  <c r="AE155" i="3"/>
  <c r="AV154" i="3"/>
  <c r="AT154" i="3"/>
  <c r="AU154" i="3" s="1"/>
  <c r="AS154" i="3"/>
  <c r="AP154" i="3"/>
  <c r="AN154" i="3"/>
  <c r="AK154" i="3"/>
  <c r="AO154" i="3" s="1"/>
  <c r="AJ154" i="3"/>
  <c r="AI154" i="3"/>
  <c r="AM154" i="3" s="1"/>
  <c r="AH154" i="3"/>
  <c r="AL154" i="3" s="1"/>
  <c r="AG154" i="3"/>
  <c r="AF154" i="3"/>
  <c r="AE154" i="3"/>
  <c r="AV153" i="3"/>
  <c r="AU153" i="3"/>
  <c r="AT153" i="3"/>
  <c r="AS153" i="3"/>
  <c r="AP153" i="3"/>
  <c r="AM153" i="3"/>
  <c r="AK153" i="3"/>
  <c r="AO153" i="3" s="1"/>
  <c r="AJ153" i="3"/>
  <c r="AN153" i="3" s="1"/>
  <c r="AI153" i="3"/>
  <c r="AH153" i="3"/>
  <c r="AL153" i="3" s="1"/>
  <c r="AG153" i="3"/>
  <c r="AF153" i="3"/>
  <c r="AE153" i="3"/>
  <c r="AV152" i="3"/>
  <c r="AU152" i="3"/>
  <c r="AT152" i="3"/>
  <c r="AS152" i="3"/>
  <c r="AP152" i="3"/>
  <c r="AK152" i="3" s="1"/>
  <c r="AO152" i="3" s="1"/>
  <c r="AM152" i="3"/>
  <c r="AJ152" i="3"/>
  <c r="AN152" i="3" s="1"/>
  <c r="AI152" i="3"/>
  <c r="AH152" i="3"/>
  <c r="AL152" i="3" s="1"/>
  <c r="AQ152" i="3" s="1"/>
  <c r="AR152" i="3" s="1"/>
  <c r="AG152" i="3"/>
  <c r="AF152" i="3"/>
  <c r="AE152" i="3"/>
  <c r="AV151" i="3"/>
  <c r="AT151" i="3"/>
  <c r="AU151" i="3" s="1"/>
  <c r="AS151" i="3"/>
  <c r="AP151" i="3"/>
  <c r="AM151" i="3"/>
  <c r="AK151" i="3"/>
  <c r="AO151" i="3" s="1"/>
  <c r="AJ151" i="3"/>
  <c r="AN151" i="3" s="1"/>
  <c r="AI151" i="3"/>
  <c r="AH151" i="3"/>
  <c r="AL151" i="3" s="1"/>
  <c r="AG151" i="3"/>
  <c r="AF151" i="3"/>
  <c r="AE151" i="3"/>
  <c r="AV150" i="3"/>
  <c r="AT150" i="3"/>
  <c r="AU150" i="3" s="1"/>
  <c r="AS150" i="3"/>
  <c r="AP150" i="3"/>
  <c r="AN150" i="3"/>
  <c r="AM150" i="3"/>
  <c r="AK150" i="3"/>
  <c r="AO150" i="3" s="1"/>
  <c r="AJ150" i="3"/>
  <c r="AI150" i="3"/>
  <c r="AH150" i="3"/>
  <c r="AL150" i="3" s="1"/>
  <c r="AG150" i="3"/>
  <c r="AF150" i="3"/>
  <c r="AE150" i="3"/>
  <c r="AV149" i="3"/>
  <c r="AU149" i="3"/>
  <c r="AT149" i="3"/>
  <c r="AS149" i="3"/>
  <c r="AR149" i="3"/>
  <c r="AP149" i="3"/>
  <c r="AN149" i="3"/>
  <c r="AM149" i="3"/>
  <c r="AK149" i="3"/>
  <c r="AO149" i="3" s="1"/>
  <c r="AJ149" i="3"/>
  <c r="AI149" i="3"/>
  <c r="AH149" i="3"/>
  <c r="AL149" i="3" s="1"/>
  <c r="AQ149" i="3" s="1"/>
  <c r="AG149" i="3"/>
  <c r="AF149" i="3"/>
  <c r="AE149" i="3"/>
  <c r="AV148" i="3"/>
  <c r="AU148" i="3"/>
  <c r="AT148" i="3"/>
  <c r="AS148" i="3"/>
  <c r="AP148" i="3"/>
  <c r="AK148" i="3" s="1"/>
  <c r="AO148" i="3" s="1"/>
  <c r="AM148" i="3"/>
  <c r="AL148" i="3"/>
  <c r="AJ148" i="3"/>
  <c r="AN148" i="3" s="1"/>
  <c r="AQ148" i="3" s="1"/>
  <c r="AR148" i="3" s="1"/>
  <c r="AI148" i="3"/>
  <c r="AH148" i="3"/>
  <c r="AG148" i="3"/>
  <c r="AF148" i="3"/>
  <c r="AE148" i="3"/>
  <c r="AD148" i="3" s="1"/>
  <c r="AV147" i="3"/>
  <c r="AT147" i="3"/>
  <c r="AU147" i="3" s="1"/>
  <c r="AS147" i="3"/>
  <c r="AP147" i="3"/>
  <c r="AO147" i="3"/>
  <c r="AK147" i="3"/>
  <c r="AJ147" i="3"/>
  <c r="AN147" i="3" s="1"/>
  <c r="AI147" i="3"/>
  <c r="AM147" i="3" s="1"/>
  <c r="AH147" i="3"/>
  <c r="AL147" i="3" s="1"/>
  <c r="AG147" i="3"/>
  <c r="AF147" i="3"/>
  <c r="AE147" i="3"/>
  <c r="AV146" i="3"/>
  <c r="AT146" i="3"/>
  <c r="AU146" i="3" s="1"/>
  <c r="AS146" i="3"/>
  <c r="AP146" i="3"/>
  <c r="AN146" i="3"/>
  <c r="AM146" i="3"/>
  <c r="AK146" i="3"/>
  <c r="AO146" i="3" s="1"/>
  <c r="AJ146" i="3"/>
  <c r="AI146" i="3"/>
  <c r="AH146" i="3"/>
  <c r="AL146" i="3" s="1"/>
  <c r="AQ146" i="3" s="1"/>
  <c r="AR146" i="3" s="1"/>
  <c r="AG146" i="3"/>
  <c r="AF146" i="3"/>
  <c r="AE146" i="3"/>
  <c r="AV145" i="3"/>
  <c r="AU145" i="3"/>
  <c r="AT145" i="3"/>
  <c r="AS145" i="3"/>
  <c r="AR145" i="3"/>
  <c r="AP145" i="3"/>
  <c r="AN145" i="3"/>
  <c r="AM145" i="3"/>
  <c r="AK145" i="3"/>
  <c r="AO145" i="3" s="1"/>
  <c r="AJ145" i="3"/>
  <c r="AI145" i="3"/>
  <c r="AH145" i="3"/>
  <c r="AL145" i="3" s="1"/>
  <c r="AQ145" i="3" s="1"/>
  <c r="AG145" i="3"/>
  <c r="AF145" i="3"/>
  <c r="AE145" i="3"/>
  <c r="AV144" i="3"/>
  <c r="AU144" i="3"/>
  <c r="AT144" i="3"/>
  <c r="AS144" i="3"/>
  <c r="AP144" i="3"/>
  <c r="AK144" i="3" s="1"/>
  <c r="AO144" i="3" s="1"/>
  <c r="AM144" i="3"/>
  <c r="AL144" i="3"/>
  <c r="AJ144" i="3"/>
  <c r="AN144" i="3" s="1"/>
  <c r="AQ144" i="3" s="1"/>
  <c r="AR144" i="3" s="1"/>
  <c r="AI144" i="3"/>
  <c r="AH144" i="3"/>
  <c r="AG144" i="3"/>
  <c r="AF144" i="3"/>
  <c r="AE144" i="3"/>
  <c r="AD144" i="3" s="1"/>
  <c r="AV143" i="3"/>
  <c r="AT143" i="3"/>
  <c r="AU143" i="3" s="1"/>
  <c r="AS143" i="3"/>
  <c r="AP143" i="3"/>
  <c r="AO143" i="3"/>
  <c r="AM143" i="3"/>
  <c r="AK143" i="3"/>
  <c r="AJ143" i="3"/>
  <c r="AN143" i="3" s="1"/>
  <c r="AI143" i="3"/>
  <c r="AH143" i="3"/>
  <c r="AL143" i="3" s="1"/>
  <c r="AG143" i="3"/>
  <c r="AF143" i="3"/>
  <c r="AE143" i="3"/>
  <c r="AV142" i="3"/>
  <c r="AT142" i="3"/>
  <c r="AU142" i="3" s="1"/>
  <c r="AS142" i="3"/>
  <c r="AP142" i="3"/>
  <c r="AO142" i="3"/>
  <c r="AN142" i="3"/>
  <c r="AM142" i="3"/>
  <c r="AK142" i="3"/>
  <c r="AJ142" i="3"/>
  <c r="AI142" i="3"/>
  <c r="AH142" i="3"/>
  <c r="AL142" i="3" s="1"/>
  <c r="AG142" i="3"/>
  <c r="AF142" i="3"/>
  <c r="AE142" i="3"/>
  <c r="AV141" i="3"/>
  <c r="AU141" i="3"/>
  <c r="AT141" i="3"/>
  <c r="AS141" i="3"/>
  <c r="AP141" i="3"/>
  <c r="AM141" i="3"/>
  <c r="AK141" i="3"/>
  <c r="AO141" i="3" s="1"/>
  <c r="AJ141" i="3"/>
  <c r="AN141" i="3" s="1"/>
  <c r="AI141" i="3"/>
  <c r="AH141" i="3"/>
  <c r="AL141" i="3" s="1"/>
  <c r="AG141" i="3"/>
  <c r="AF141" i="3"/>
  <c r="AE141" i="3"/>
  <c r="AV140" i="3"/>
  <c r="AT140" i="3"/>
  <c r="AU140" i="3" s="1"/>
  <c r="AS140" i="3"/>
  <c r="AP140" i="3"/>
  <c r="AK140" i="3" s="1"/>
  <c r="AO140" i="3" s="1"/>
  <c r="AM140" i="3"/>
  <c r="AL140" i="3"/>
  <c r="AQ140" i="3" s="1"/>
  <c r="AR140" i="3" s="1"/>
  <c r="AJ140" i="3"/>
  <c r="AN140" i="3" s="1"/>
  <c r="AI140" i="3"/>
  <c r="AH140" i="3"/>
  <c r="AG140" i="3"/>
  <c r="AF140" i="3"/>
  <c r="AE140" i="3"/>
  <c r="AV139" i="3"/>
  <c r="AU139" i="3"/>
  <c r="AT139" i="3"/>
  <c r="AS139" i="3"/>
  <c r="AP139" i="3"/>
  <c r="AM139" i="3"/>
  <c r="AK139" i="3"/>
  <c r="AO139" i="3" s="1"/>
  <c r="AJ139" i="3"/>
  <c r="AN139" i="3" s="1"/>
  <c r="AI139" i="3"/>
  <c r="AH139" i="3"/>
  <c r="AL139" i="3" s="1"/>
  <c r="AG139" i="3"/>
  <c r="AF139" i="3"/>
  <c r="AE139" i="3"/>
  <c r="AV138" i="3"/>
  <c r="AT138" i="3"/>
  <c r="AU138" i="3" s="1"/>
  <c r="AS138" i="3"/>
  <c r="AP138" i="3"/>
  <c r="AK138" i="3" s="1"/>
  <c r="AO138" i="3" s="1"/>
  <c r="AN138" i="3"/>
  <c r="AM138" i="3"/>
  <c r="AJ138" i="3"/>
  <c r="AI138" i="3"/>
  <c r="AH138" i="3"/>
  <c r="AL138" i="3" s="1"/>
  <c r="AQ138" i="3" s="1"/>
  <c r="AR138" i="3" s="1"/>
  <c r="AG138" i="3"/>
  <c r="AF138" i="3"/>
  <c r="AE138" i="3"/>
  <c r="AV137" i="3"/>
  <c r="AU137" i="3"/>
  <c r="AT137" i="3"/>
  <c r="AS137" i="3"/>
  <c r="AP137" i="3"/>
  <c r="AM137" i="3"/>
  <c r="AK137" i="3"/>
  <c r="AO137" i="3" s="1"/>
  <c r="AJ137" i="3"/>
  <c r="AN137" i="3" s="1"/>
  <c r="AQ137" i="3" s="1"/>
  <c r="AR137" i="3" s="1"/>
  <c r="AI137" i="3"/>
  <c r="AH137" i="3"/>
  <c r="AL137" i="3" s="1"/>
  <c r="AG137" i="3"/>
  <c r="AF137" i="3"/>
  <c r="AE137" i="3"/>
  <c r="AV136" i="3"/>
  <c r="AU136" i="3"/>
  <c r="AT136" i="3"/>
  <c r="AS136" i="3"/>
  <c r="AP136" i="3"/>
  <c r="AK136" i="3" s="1"/>
  <c r="AO136" i="3" s="1"/>
  <c r="AM136" i="3"/>
  <c r="AL136" i="3"/>
  <c r="AD136" i="3" s="1"/>
  <c r="AJ136" i="3"/>
  <c r="AN136" i="3" s="1"/>
  <c r="AQ136" i="3" s="1"/>
  <c r="AR136" i="3" s="1"/>
  <c r="AI136" i="3"/>
  <c r="AH136" i="3"/>
  <c r="AG136" i="3"/>
  <c r="AF136" i="3"/>
  <c r="AE136" i="3"/>
  <c r="AV135" i="3"/>
  <c r="AU135" i="3"/>
  <c r="AT135" i="3"/>
  <c r="AS135" i="3"/>
  <c r="AP135" i="3"/>
  <c r="AM135" i="3"/>
  <c r="AK135" i="3"/>
  <c r="AO135" i="3" s="1"/>
  <c r="AJ135" i="3"/>
  <c r="AN135" i="3" s="1"/>
  <c r="AI135" i="3"/>
  <c r="AH135" i="3"/>
  <c r="AL135" i="3" s="1"/>
  <c r="AQ135" i="3" s="1"/>
  <c r="AR135" i="3" s="1"/>
  <c r="AG135" i="3"/>
  <c r="AF135" i="3"/>
  <c r="AE135" i="3"/>
  <c r="AD135" i="3" s="1"/>
  <c r="AV134" i="3"/>
  <c r="AT134" i="3"/>
  <c r="AU134" i="3" s="1"/>
  <c r="AS134" i="3"/>
  <c r="AP134" i="3"/>
  <c r="AN134" i="3"/>
  <c r="AK134" i="3"/>
  <c r="AO134" i="3" s="1"/>
  <c r="AJ134" i="3"/>
  <c r="AI134" i="3"/>
  <c r="AM134" i="3" s="1"/>
  <c r="AH134" i="3"/>
  <c r="AL134" i="3" s="1"/>
  <c r="AQ134" i="3" s="1"/>
  <c r="AR134" i="3" s="1"/>
  <c r="AG134" i="3"/>
  <c r="AF134" i="3"/>
  <c r="AE134" i="3"/>
  <c r="AD134" i="3"/>
  <c r="AV133" i="3"/>
  <c r="AU133" i="3"/>
  <c r="AT133" i="3"/>
  <c r="AS133" i="3"/>
  <c r="AP133" i="3"/>
  <c r="AK133" i="3"/>
  <c r="AO133" i="3" s="1"/>
  <c r="AJ133" i="3"/>
  <c r="AN133" i="3" s="1"/>
  <c r="AI133" i="3"/>
  <c r="AM133" i="3" s="1"/>
  <c r="AH133" i="3"/>
  <c r="AL133" i="3" s="1"/>
  <c r="AG133" i="3"/>
  <c r="AF133" i="3"/>
  <c r="AE133" i="3"/>
  <c r="AV132" i="3"/>
  <c r="AT132" i="3"/>
  <c r="AU132" i="3" s="1"/>
  <c r="AS132" i="3"/>
  <c r="AP132" i="3"/>
  <c r="AK132" i="3" s="1"/>
  <c r="AO132" i="3" s="1"/>
  <c r="AM132" i="3"/>
  <c r="AL132" i="3"/>
  <c r="AJ132" i="3"/>
  <c r="AN132" i="3" s="1"/>
  <c r="AQ132" i="3" s="1"/>
  <c r="AR132" i="3" s="1"/>
  <c r="AI132" i="3"/>
  <c r="AH132" i="3"/>
  <c r="AG132" i="3"/>
  <c r="AF132" i="3"/>
  <c r="AE132" i="3"/>
  <c r="AD132" i="3" s="1"/>
  <c r="AV131" i="3"/>
  <c r="AU131" i="3"/>
  <c r="AT131" i="3"/>
  <c r="AS131" i="3"/>
  <c r="AP131" i="3"/>
  <c r="AM131" i="3"/>
  <c r="AK131" i="3"/>
  <c r="AO131" i="3" s="1"/>
  <c r="AJ131" i="3"/>
  <c r="AN131" i="3" s="1"/>
  <c r="AI131" i="3"/>
  <c r="AH131" i="3"/>
  <c r="AL131" i="3" s="1"/>
  <c r="AQ131" i="3" s="1"/>
  <c r="AR131" i="3" s="1"/>
  <c r="AG131" i="3"/>
  <c r="AF131" i="3"/>
  <c r="AE131" i="3"/>
  <c r="AV130" i="3"/>
  <c r="AT130" i="3"/>
  <c r="AU130" i="3" s="1"/>
  <c r="AS130" i="3"/>
  <c r="AP130" i="3"/>
  <c r="AK130" i="3" s="1"/>
  <c r="AO130" i="3" s="1"/>
  <c r="AM130" i="3"/>
  <c r="AL130" i="3"/>
  <c r="AJ130" i="3"/>
  <c r="AN130" i="3" s="1"/>
  <c r="AI130" i="3"/>
  <c r="AH130" i="3"/>
  <c r="AG130" i="3"/>
  <c r="AF130" i="3"/>
  <c r="AE130" i="3"/>
  <c r="AV129" i="3"/>
  <c r="AU129" i="3"/>
  <c r="AT129" i="3"/>
  <c r="AS129" i="3"/>
  <c r="AP129" i="3"/>
  <c r="AO129" i="3"/>
  <c r="AM129" i="3"/>
  <c r="AK129" i="3"/>
  <c r="AJ129" i="3"/>
  <c r="AN129" i="3" s="1"/>
  <c r="AI129" i="3"/>
  <c r="AH129" i="3"/>
  <c r="AL129" i="3" s="1"/>
  <c r="AQ129" i="3" s="1"/>
  <c r="AR129" i="3" s="1"/>
  <c r="AG129" i="3"/>
  <c r="AF129" i="3"/>
  <c r="AE129" i="3"/>
  <c r="AV128" i="3"/>
  <c r="AT128" i="3"/>
  <c r="AU128" i="3" s="1"/>
  <c r="AS128" i="3"/>
  <c r="AP128" i="3"/>
  <c r="AK128" i="3" s="1"/>
  <c r="AO128" i="3" s="1"/>
  <c r="AM128" i="3"/>
  <c r="AL128" i="3"/>
  <c r="AJ128" i="3"/>
  <c r="AN128" i="3" s="1"/>
  <c r="AQ128" i="3" s="1"/>
  <c r="AR128" i="3" s="1"/>
  <c r="AI128" i="3"/>
  <c r="AH128" i="3"/>
  <c r="AG128" i="3"/>
  <c r="AF128" i="3"/>
  <c r="AE128" i="3"/>
  <c r="AV127" i="3"/>
  <c r="AU127" i="3"/>
  <c r="AT127" i="3"/>
  <c r="AS127" i="3"/>
  <c r="AP127" i="3"/>
  <c r="AK127" i="3" s="1"/>
  <c r="AO127" i="3" s="1"/>
  <c r="AL127" i="3"/>
  <c r="AQ127" i="3" s="1"/>
  <c r="AR127" i="3" s="1"/>
  <c r="AJ127" i="3"/>
  <c r="AN127" i="3" s="1"/>
  <c r="AI127" i="3"/>
  <c r="AM127" i="3" s="1"/>
  <c r="AH127" i="3"/>
  <c r="AG127" i="3"/>
  <c r="AF127" i="3"/>
  <c r="AE127" i="3"/>
  <c r="AV126" i="3"/>
  <c r="AT126" i="3"/>
  <c r="AU126" i="3" s="1"/>
  <c r="AS126" i="3"/>
  <c r="AP126" i="3"/>
  <c r="AK126" i="3" s="1"/>
  <c r="AO126" i="3" s="1"/>
  <c r="AL126" i="3"/>
  <c r="AJ126" i="3"/>
  <c r="AN126" i="3" s="1"/>
  <c r="AI126" i="3"/>
  <c r="AM126" i="3" s="1"/>
  <c r="AH126" i="3"/>
  <c r="AG126" i="3"/>
  <c r="AF126" i="3"/>
  <c r="AE126" i="3"/>
  <c r="AD126" i="3" s="1"/>
  <c r="AV125" i="3"/>
  <c r="AT125" i="3"/>
  <c r="AU125" i="3" s="1"/>
  <c r="AS125" i="3"/>
  <c r="AP125" i="3"/>
  <c r="AO125" i="3"/>
  <c r="AM125" i="3"/>
  <c r="AK125" i="3"/>
  <c r="AJ125" i="3"/>
  <c r="AN125" i="3" s="1"/>
  <c r="AI125" i="3"/>
  <c r="AH125" i="3"/>
  <c r="AL125" i="3" s="1"/>
  <c r="AG125" i="3"/>
  <c r="AF125" i="3"/>
  <c r="AE125" i="3"/>
  <c r="AV124" i="3"/>
  <c r="AU124" i="3"/>
  <c r="AT124" i="3"/>
  <c r="AS124" i="3"/>
  <c r="AP124" i="3"/>
  <c r="AO124" i="3"/>
  <c r="AM124" i="3"/>
  <c r="AK124" i="3"/>
  <c r="AJ124" i="3"/>
  <c r="AN124" i="3" s="1"/>
  <c r="AI124" i="3"/>
  <c r="AH124" i="3"/>
  <c r="AL124" i="3" s="1"/>
  <c r="AG124" i="3"/>
  <c r="AF124" i="3"/>
  <c r="AE124" i="3"/>
  <c r="AV123" i="3"/>
  <c r="AU123" i="3"/>
  <c r="AT123" i="3"/>
  <c r="AS123" i="3"/>
  <c r="AP123" i="3"/>
  <c r="AK123" i="3" s="1"/>
  <c r="AO123" i="3" s="1"/>
  <c r="AM123" i="3"/>
  <c r="AJ123" i="3"/>
  <c r="AN123" i="3" s="1"/>
  <c r="AQ123" i="3" s="1"/>
  <c r="AR123" i="3" s="1"/>
  <c r="AI123" i="3"/>
  <c r="AH123" i="3"/>
  <c r="AL123" i="3" s="1"/>
  <c r="AG123" i="3"/>
  <c r="AF123" i="3"/>
  <c r="AE123" i="3"/>
  <c r="AV122" i="3"/>
  <c r="AT122" i="3"/>
  <c r="AU122" i="3" s="1"/>
  <c r="AS122" i="3"/>
  <c r="AP122" i="3"/>
  <c r="AK122" i="3" s="1"/>
  <c r="AO122" i="3" s="1"/>
  <c r="AM122" i="3"/>
  <c r="AL122" i="3"/>
  <c r="AJ122" i="3"/>
  <c r="AN122" i="3" s="1"/>
  <c r="AI122" i="3"/>
  <c r="AH122" i="3"/>
  <c r="AG122" i="3"/>
  <c r="AF122" i="3"/>
  <c r="AE122" i="3"/>
  <c r="AV121" i="3"/>
  <c r="AT121" i="3"/>
  <c r="AU121" i="3" s="1"/>
  <c r="AS121" i="3"/>
  <c r="AP121" i="3"/>
  <c r="AO121" i="3"/>
  <c r="AM121" i="3"/>
  <c r="AK121" i="3"/>
  <c r="AJ121" i="3"/>
  <c r="AN121" i="3" s="1"/>
  <c r="AI121" i="3"/>
  <c r="AH121" i="3"/>
  <c r="AL121" i="3" s="1"/>
  <c r="AQ121" i="3" s="1"/>
  <c r="AR121" i="3" s="1"/>
  <c r="AG121" i="3"/>
  <c r="AF121" i="3"/>
  <c r="AE121" i="3"/>
  <c r="AV120" i="3"/>
  <c r="AU120" i="3"/>
  <c r="AT120" i="3"/>
  <c r="AS120" i="3"/>
  <c r="AP120" i="3"/>
  <c r="AN120" i="3"/>
  <c r="AM120" i="3"/>
  <c r="AK120" i="3"/>
  <c r="AO120" i="3" s="1"/>
  <c r="AJ120" i="3"/>
  <c r="AI120" i="3"/>
  <c r="AH120" i="3"/>
  <c r="AL120" i="3" s="1"/>
  <c r="AG120" i="3"/>
  <c r="AF120" i="3"/>
  <c r="AE120" i="3"/>
  <c r="AV119" i="3"/>
  <c r="AU119" i="3"/>
  <c r="AT119" i="3"/>
  <c r="AS119" i="3"/>
  <c r="AP119" i="3"/>
  <c r="AK119" i="3" s="1"/>
  <c r="AO119" i="3" s="1"/>
  <c r="AM119" i="3"/>
  <c r="AJ119" i="3"/>
  <c r="AN119" i="3" s="1"/>
  <c r="AQ119" i="3" s="1"/>
  <c r="AR119" i="3" s="1"/>
  <c r="AI119" i="3"/>
  <c r="AH119" i="3"/>
  <c r="AL119" i="3" s="1"/>
  <c r="AG119" i="3"/>
  <c r="AF119" i="3"/>
  <c r="AE119" i="3"/>
  <c r="AV118" i="3"/>
  <c r="AT118" i="3"/>
  <c r="AU118" i="3" s="1"/>
  <c r="AS118" i="3"/>
  <c r="AP118" i="3"/>
  <c r="AK118" i="3" s="1"/>
  <c r="AO118" i="3" s="1"/>
  <c r="AM118" i="3"/>
  <c r="AD118" i="3" s="1"/>
  <c r="AJ118" i="3"/>
  <c r="AN118" i="3" s="1"/>
  <c r="AI118" i="3"/>
  <c r="AH118" i="3"/>
  <c r="AL118" i="3" s="1"/>
  <c r="AG118" i="3"/>
  <c r="AF118" i="3"/>
  <c r="AE118" i="3"/>
  <c r="AV117" i="3"/>
  <c r="AT117" i="3"/>
  <c r="AU117" i="3" s="1"/>
  <c r="AS117" i="3"/>
  <c r="AP117" i="3"/>
  <c r="AM117" i="3"/>
  <c r="AK117" i="3"/>
  <c r="AO117" i="3" s="1"/>
  <c r="AJ117" i="3"/>
  <c r="AN117" i="3" s="1"/>
  <c r="AI117" i="3"/>
  <c r="AH117" i="3"/>
  <c r="AL117" i="3" s="1"/>
  <c r="AG117" i="3"/>
  <c r="AD117" i="3" s="1"/>
  <c r="AF117" i="3"/>
  <c r="AE117" i="3"/>
  <c r="AV116" i="3"/>
  <c r="AU116" i="3"/>
  <c r="AT116" i="3"/>
  <c r="AS116" i="3"/>
  <c r="AP116" i="3"/>
  <c r="AO116" i="3"/>
  <c r="AN116" i="3"/>
  <c r="AM116" i="3"/>
  <c r="AK116" i="3"/>
  <c r="AJ116" i="3"/>
  <c r="AI116" i="3"/>
  <c r="AH116" i="3"/>
  <c r="AL116" i="3" s="1"/>
  <c r="AQ116" i="3" s="1"/>
  <c r="AR116" i="3" s="1"/>
  <c r="AG116" i="3"/>
  <c r="AF116" i="3"/>
  <c r="AE116" i="3"/>
  <c r="AD116" i="3" s="1"/>
  <c r="AV115" i="3"/>
  <c r="AT115" i="3"/>
  <c r="AU115" i="3" s="1"/>
  <c r="AS115" i="3"/>
  <c r="AP115" i="3"/>
  <c r="AK115" i="3" s="1"/>
  <c r="AO115" i="3" s="1"/>
  <c r="AN115" i="3"/>
  <c r="AM115" i="3"/>
  <c r="AJ115" i="3"/>
  <c r="AI115" i="3"/>
  <c r="AH115" i="3"/>
  <c r="AL115" i="3" s="1"/>
  <c r="AQ115" i="3" s="1"/>
  <c r="AR115" i="3" s="1"/>
  <c r="AG115" i="3"/>
  <c r="AF115" i="3"/>
  <c r="AE115" i="3"/>
  <c r="AD115" i="3" s="1"/>
  <c r="AV114" i="3"/>
  <c r="AT114" i="3"/>
  <c r="AU114" i="3" s="1"/>
  <c r="AS114" i="3"/>
  <c r="AP114" i="3"/>
  <c r="AO114" i="3"/>
  <c r="AM114" i="3"/>
  <c r="AK114" i="3"/>
  <c r="AJ114" i="3"/>
  <c r="AN114" i="3" s="1"/>
  <c r="AI114" i="3"/>
  <c r="AH114" i="3"/>
  <c r="AL114" i="3" s="1"/>
  <c r="AQ114" i="3" s="1"/>
  <c r="AR114" i="3" s="1"/>
  <c r="AG114" i="3"/>
  <c r="AF114" i="3"/>
  <c r="AE114" i="3"/>
  <c r="AV113" i="3"/>
  <c r="AT113" i="3"/>
  <c r="AU113" i="3" s="1"/>
  <c r="AS113" i="3"/>
  <c r="AP113" i="3"/>
  <c r="AO113" i="3"/>
  <c r="AM113" i="3"/>
  <c r="AK113" i="3"/>
  <c r="AJ113" i="3"/>
  <c r="AN113" i="3" s="1"/>
  <c r="AI113" i="3"/>
  <c r="AH113" i="3"/>
  <c r="AL113" i="3" s="1"/>
  <c r="AG113" i="3"/>
  <c r="AF113" i="3"/>
  <c r="AE113" i="3"/>
  <c r="AV112" i="3"/>
  <c r="AU112" i="3"/>
  <c r="AT112" i="3"/>
  <c r="AS112" i="3"/>
  <c r="AP112" i="3"/>
  <c r="AO112" i="3"/>
  <c r="AN112" i="3"/>
  <c r="AM112" i="3"/>
  <c r="AK112" i="3"/>
  <c r="AJ112" i="3"/>
  <c r="AI112" i="3"/>
  <c r="AH112" i="3"/>
  <c r="AL112" i="3" s="1"/>
  <c r="AG112" i="3"/>
  <c r="AF112" i="3"/>
  <c r="AE112" i="3"/>
  <c r="AD112" i="3" s="1"/>
  <c r="AV111" i="3"/>
  <c r="AT111" i="3"/>
  <c r="AU111" i="3" s="1"/>
  <c r="AS111" i="3"/>
  <c r="AP111" i="3"/>
  <c r="AK111" i="3" s="1"/>
  <c r="AO111" i="3" s="1"/>
  <c r="AN111" i="3"/>
  <c r="AM111" i="3"/>
  <c r="AJ111" i="3"/>
  <c r="AI111" i="3"/>
  <c r="AH111" i="3"/>
  <c r="AL111" i="3" s="1"/>
  <c r="AQ111" i="3" s="1"/>
  <c r="AR111" i="3" s="1"/>
  <c r="AG111" i="3"/>
  <c r="AF111" i="3"/>
  <c r="AE111" i="3"/>
  <c r="AD111" i="3" s="1"/>
  <c r="AV110" i="3"/>
  <c r="AT110" i="3"/>
  <c r="AU110" i="3" s="1"/>
  <c r="AS110" i="3"/>
  <c r="AP110" i="3"/>
  <c r="AO110" i="3"/>
  <c r="AM110" i="3"/>
  <c r="AK110" i="3"/>
  <c r="AJ110" i="3"/>
  <c r="AN110" i="3" s="1"/>
  <c r="AI110" i="3"/>
  <c r="AH110" i="3"/>
  <c r="AL110" i="3" s="1"/>
  <c r="AG110" i="3"/>
  <c r="AF110" i="3"/>
  <c r="AE110" i="3"/>
  <c r="AV109" i="3"/>
  <c r="AT109" i="3"/>
  <c r="AU109" i="3" s="1"/>
  <c r="AS109" i="3"/>
  <c r="AP109" i="3"/>
  <c r="AM109" i="3"/>
  <c r="AK109" i="3"/>
  <c r="AO109" i="3" s="1"/>
  <c r="AJ109" i="3"/>
  <c r="AN109" i="3" s="1"/>
  <c r="AI109" i="3"/>
  <c r="AH109" i="3"/>
  <c r="AL109" i="3" s="1"/>
  <c r="AG109" i="3"/>
  <c r="AF109" i="3"/>
  <c r="AE109" i="3"/>
  <c r="AV108" i="3"/>
  <c r="AU108" i="3"/>
  <c r="AT108" i="3"/>
  <c r="AS108" i="3"/>
  <c r="AP108" i="3"/>
  <c r="AO108" i="3"/>
  <c r="AN108" i="3"/>
  <c r="AM108" i="3"/>
  <c r="AK108" i="3"/>
  <c r="AJ108" i="3"/>
  <c r="AI108" i="3"/>
  <c r="AH108" i="3"/>
  <c r="AL108" i="3" s="1"/>
  <c r="AG108" i="3"/>
  <c r="AF108" i="3"/>
  <c r="AE108" i="3"/>
  <c r="AD108" i="3" s="1"/>
  <c r="AV107" i="3"/>
  <c r="AT107" i="3"/>
  <c r="AU107" i="3" s="1"/>
  <c r="AS107" i="3"/>
  <c r="AP107" i="3"/>
  <c r="AK107" i="3" s="1"/>
  <c r="AO107" i="3" s="1"/>
  <c r="AN107" i="3"/>
  <c r="AM107" i="3"/>
  <c r="AJ107" i="3"/>
  <c r="AI107" i="3"/>
  <c r="AH107" i="3"/>
  <c r="AL107" i="3" s="1"/>
  <c r="AQ107" i="3" s="1"/>
  <c r="AR107" i="3" s="1"/>
  <c r="AG107" i="3"/>
  <c r="AF107" i="3"/>
  <c r="AE107" i="3"/>
  <c r="AD107" i="3" s="1"/>
  <c r="AV106" i="3"/>
  <c r="AT106" i="3"/>
  <c r="AU106" i="3" s="1"/>
  <c r="AS106" i="3"/>
  <c r="AP106" i="3"/>
  <c r="AO106" i="3"/>
  <c r="AM106" i="3"/>
  <c r="AK106" i="3"/>
  <c r="AJ106" i="3"/>
  <c r="AN106" i="3" s="1"/>
  <c r="AI106" i="3"/>
  <c r="AH106" i="3"/>
  <c r="AL106" i="3" s="1"/>
  <c r="AQ106" i="3" s="1"/>
  <c r="AR106" i="3" s="1"/>
  <c r="AG106" i="3"/>
  <c r="AF106" i="3"/>
  <c r="AE106" i="3"/>
  <c r="AV105" i="3"/>
  <c r="AT105" i="3"/>
  <c r="AU105" i="3" s="1"/>
  <c r="AS105" i="3"/>
  <c r="AP105" i="3"/>
  <c r="AO105" i="3"/>
  <c r="AM105" i="3"/>
  <c r="AK105" i="3"/>
  <c r="AJ105" i="3"/>
  <c r="AN105" i="3" s="1"/>
  <c r="AI105" i="3"/>
  <c r="AH105" i="3"/>
  <c r="AL105" i="3" s="1"/>
  <c r="AG105" i="3"/>
  <c r="AF105" i="3"/>
  <c r="AE105" i="3"/>
  <c r="AV104" i="3"/>
  <c r="AU104" i="3"/>
  <c r="AT104" i="3"/>
  <c r="AS104" i="3"/>
  <c r="AP104" i="3"/>
  <c r="AO104" i="3"/>
  <c r="AN104" i="3"/>
  <c r="AM104" i="3"/>
  <c r="AK104" i="3"/>
  <c r="AJ104" i="3"/>
  <c r="AI104" i="3"/>
  <c r="AH104" i="3"/>
  <c r="AL104" i="3" s="1"/>
  <c r="AG104" i="3"/>
  <c r="AF104" i="3"/>
  <c r="AE104" i="3"/>
  <c r="AD104" i="3" s="1"/>
  <c r="AV103" i="3"/>
  <c r="AT103" i="3"/>
  <c r="AU103" i="3" s="1"/>
  <c r="AS103" i="3"/>
  <c r="AP103" i="3"/>
  <c r="AM103" i="3"/>
  <c r="AK103" i="3"/>
  <c r="AO103" i="3" s="1"/>
  <c r="AJ103" i="3"/>
  <c r="AN103" i="3" s="1"/>
  <c r="AI103" i="3"/>
  <c r="AH103" i="3"/>
  <c r="AL103" i="3" s="1"/>
  <c r="AG103" i="3"/>
  <c r="AF103" i="3"/>
  <c r="AE103" i="3"/>
  <c r="AV102" i="3"/>
  <c r="AU102" i="3"/>
  <c r="AT102" i="3"/>
  <c r="AS102" i="3"/>
  <c r="AP102" i="3"/>
  <c r="AK102" i="3" s="1"/>
  <c r="AO102" i="3" s="1"/>
  <c r="AM102" i="3"/>
  <c r="AJ102" i="3"/>
  <c r="AN102" i="3" s="1"/>
  <c r="AQ102" i="3" s="1"/>
  <c r="AR102" i="3" s="1"/>
  <c r="AI102" i="3"/>
  <c r="AH102" i="3"/>
  <c r="AL102" i="3" s="1"/>
  <c r="AG102" i="3"/>
  <c r="AF102" i="3"/>
  <c r="AE102" i="3"/>
  <c r="AV101" i="3"/>
  <c r="AT101" i="3"/>
  <c r="AU101" i="3" s="1"/>
  <c r="AS101" i="3"/>
  <c r="AP101" i="3"/>
  <c r="AK101" i="3" s="1"/>
  <c r="AO101" i="3" s="1"/>
  <c r="AM101" i="3"/>
  <c r="AL101" i="3"/>
  <c r="AQ101" i="3" s="1"/>
  <c r="AR101" i="3" s="1"/>
  <c r="AJ101" i="3"/>
  <c r="AN101" i="3" s="1"/>
  <c r="AI101" i="3"/>
  <c r="AH101" i="3"/>
  <c r="AG101" i="3"/>
  <c r="AF101" i="3"/>
  <c r="AE101" i="3"/>
  <c r="AV100" i="3"/>
  <c r="AT100" i="3"/>
  <c r="AU100" i="3" s="1"/>
  <c r="AS100" i="3"/>
  <c r="AP100" i="3"/>
  <c r="AO100" i="3"/>
  <c r="AM100" i="3"/>
  <c r="AK100" i="3"/>
  <c r="AJ100" i="3"/>
  <c r="AN100" i="3" s="1"/>
  <c r="AI100" i="3"/>
  <c r="AH100" i="3"/>
  <c r="AL100" i="3" s="1"/>
  <c r="AG100" i="3"/>
  <c r="AF100" i="3"/>
  <c r="AE100" i="3"/>
  <c r="AV99" i="3"/>
  <c r="AU99" i="3"/>
  <c r="AT99" i="3"/>
  <c r="AS99" i="3"/>
  <c r="AP99" i="3"/>
  <c r="AM99" i="3"/>
  <c r="AK99" i="3"/>
  <c r="AO99" i="3" s="1"/>
  <c r="AJ99" i="3"/>
  <c r="AN99" i="3" s="1"/>
  <c r="AI99" i="3"/>
  <c r="AH99" i="3"/>
  <c r="AL99" i="3" s="1"/>
  <c r="AG99" i="3"/>
  <c r="AF99" i="3"/>
  <c r="AE99" i="3"/>
  <c r="AV98" i="3"/>
  <c r="AU98" i="3"/>
  <c r="AT98" i="3"/>
  <c r="AS98" i="3"/>
  <c r="AQ98" i="3"/>
  <c r="AR98" i="3" s="1"/>
  <c r="AP98" i="3"/>
  <c r="AK98" i="3" s="1"/>
  <c r="AO98" i="3" s="1"/>
  <c r="AM98" i="3"/>
  <c r="AJ98" i="3"/>
  <c r="AN98" i="3" s="1"/>
  <c r="AI98" i="3"/>
  <c r="AH98" i="3"/>
  <c r="AL98" i="3" s="1"/>
  <c r="AG98" i="3"/>
  <c r="AF98" i="3"/>
  <c r="AE98" i="3"/>
  <c r="AD98" i="3" s="1"/>
  <c r="AV97" i="3"/>
  <c r="AT97" i="3"/>
  <c r="AU97" i="3" s="1"/>
  <c r="AS97" i="3"/>
  <c r="AP97" i="3"/>
  <c r="AK97" i="3" s="1"/>
  <c r="AO97" i="3" s="1"/>
  <c r="AM97" i="3"/>
  <c r="AJ97" i="3"/>
  <c r="AN97" i="3" s="1"/>
  <c r="AI97" i="3"/>
  <c r="AH97" i="3"/>
  <c r="AL97" i="3" s="1"/>
  <c r="AG97" i="3"/>
  <c r="AF97" i="3"/>
  <c r="AE97" i="3"/>
  <c r="AV96" i="3"/>
  <c r="AT96" i="3"/>
  <c r="AU96" i="3" s="1"/>
  <c r="AS96" i="3"/>
  <c r="AP96" i="3"/>
  <c r="AM96" i="3"/>
  <c r="AK96" i="3"/>
  <c r="AO96" i="3" s="1"/>
  <c r="AJ96" i="3"/>
  <c r="AN96" i="3" s="1"/>
  <c r="AI96" i="3"/>
  <c r="AH96" i="3"/>
  <c r="AL96" i="3" s="1"/>
  <c r="AG96" i="3"/>
  <c r="AF96" i="3"/>
  <c r="AE96" i="3"/>
  <c r="AV95" i="3"/>
  <c r="AU95" i="3"/>
  <c r="AT95" i="3"/>
  <c r="AS95" i="3"/>
  <c r="AP95" i="3"/>
  <c r="AM95" i="3"/>
  <c r="AK95" i="3"/>
  <c r="AO95" i="3" s="1"/>
  <c r="AJ95" i="3"/>
  <c r="AN95" i="3" s="1"/>
  <c r="AI95" i="3"/>
  <c r="AH95" i="3"/>
  <c r="AL95" i="3" s="1"/>
  <c r="AG95" i="3"/>
  <c r="AF95" i="3"/>
  <c r="AE95" i="3"/>
  <c r="AV94" i="3"/>
  <c r="AU94" i="3"/>
  <c r="AT94" i="3"/>
  <c r="AS94" i="3"/>
  <c r="AP94" i="3"/>
  <c r="AK94" i="3" s="1"/>
  <c r="AO94" i="3" s="1"/>
  <c r="AN94" i="3"/>
  <c r="AM94" i="3"/>
  <c r="AJ94" i="3"/>
  <c r="AI94" i="3"/>
  <c r="AH94" i="3"/>
  <c r="AL94" i="3" s="1"/>
  <c r="AQ94" i="3" s="1"/>
  <c r="AR94" i="3" s="1"/>
  <c r="AG94" i="3"/>
  <c r="AF94" i="3"/>
  <c r="AE94" i="3"/>
  <c r="AD94" i="3" s="1"/>
  <c r="AV93" i="3"/>
  <c r="AU93" i="3"/>
  <c r="AT93" i="3"/>
  <c r="AS93" i="3"/>
  <c r="AP93" i="3"/>
  <c r="AK93" i="3" s="1"/>
  <c r="AO93" i="3" s="1"/>
  <c r="AM93" i="3"/>
  <c r="AL93" i="3"/>
  <c r="AQ93" i="3" s="1"/>
  <c r="AR93" i="3" s="1"/>
  <c r="AJ93" i="3"/>
  <c r="AN93" i="3" s="1"/>
  <c r="AI93" i="3"/>
  <c r="AH93" i="3"/>
  <c r="AG93" i="3"/>
  <c r="AF93" i="3"/>
  <c r="AE93" i="3"/>
  <c r="AD93" i="3" s="1"/>
  <c r="AV92" i="3"/>
  <c r="AT92" i="3"/>
  <c r="AU92" i="3" s="1"/>
  <c r="AS92" i="3"/>
  <c r="AP92" i="3"/>
  <c r="AO92" i="3"/>
  <c r="AM92" i="3"/>
  <c r="AK92" i="3"/>
  <c r="AJ92" i="3"/>
  <c r="AN92" i="3" s="1"/>
  <c r="AI92" i="3"/>
  <c r="AH92" i="3"/>
  <c r="AL92" i="3" s="1"/>
  <c r="AG92" i="3"/>
  <c r="AF92" i="3"/>
  <c r="AE92" i="3"/>
  <c r="AV91" i="3"/>
  <c r="AU91" i="3"/>
  <c r="AT91" i="3"/>
  <c r="AS91" i="3"/>
  <c r="AP91" i="3"/>
  <c r="AO91" i="3"/>
  <c r="AK91" i="3"/>
  <c r="AJ91" i="3"/>
  <c r="AN91" i="3" s="1"/>
  <c r="AI91" i="3"/>
  <c r="AM91" i="3" s="1"/>
  <c r="AH91" i="3"/>
  <c r="AL91" i="3" s="1"/>
  <c r="AG91" i="3"/>
  <c r="AF91" i="3"/>
  <c r="AE91" i="3"/>
  <c r="AV90" i="3"/>
  <c r="AU90" i="3"/>
  <c r="AT90" i="3"/>
  <c r="AS90" i="3"/>
  <c r="AP90" i="3"/>
  <c r="AK90" i="3" s="1"/>
  <c r="AO90" i="3" s="1"/>
  <c r="AN90" i="3"/>
  <c r="AJ90" i="3"/>
  <c r="AI90" i="3"/>
  <c r="AM90" i="3" s="1"/>
  <c r="AH90" i="3"/>
  <c r="AL90" i="3" s="1"/>
  <c r="AG90" i="3"/>
  <c r="AF90" i="3"/>
  <c r="AE90" i="3"/>
  <c r="AV89" i="3"/>
  <c r="AU89" i="3"/>
  <c r="AT89" i="3"/>
  <c r="AS89" i="3"/>
  <c r="AP89" i="3"/>
  <c r="AK89" i="3" s="1"/>
  <c r="AO89" i="3" s="1"/>
  <c r="AL89" i="3"/>
  <c r="AJ89" i="3"/>
  <c r="AN89" i="3" s="1"/>
  <c r="AI89" i="3"/>
  <c r="AM89" i="3" s="1"/>
  <c r="AH89" i="3"/>
  <c r="AG89" i="3"/>
  <c r="AF89" i="3"/>
  <c r="AE89" i="3"/>
  <c r="AD89" i="3" s="1"/>
  <c r="AV88" i="3"/>
  <c r="AT88" i="3"/>
  <c r="AU88" i="3" s="1"/>
  <c r="AS88" i="3"/>
  <c r="AP88" i="3"/>
  <c r="AO88" i="3"/>
  <c r="AK88" i="3"/>
  <c r="AJ88" i="3"/>
  <c r="AN88" i="3" s="1"/>
  <c r="AI88" i="3"/>
  <c r="AM88" i="3" s="1"/>
  <c r="AH88" i="3"/>
  <c r="AL88" i="3" s="1"/>
  <c r="AG88" i="3"/>
  <c r="AF88" i="3"/>
  <c r="AE88" i="3"/>
  <c r="AV87" i="3"/>
  <c r="AU87" i="3"/>
  <c r="AT87" i="3"/>
  <c r="AS87" i="3"/>
  <c r="AP87" i="3"/>
  <c r="AO87" i="3"/>
  <c r="AN87" i="3"/>
  <c r="AK87" i="3"/>
  <c r="AJ87" i="3"/>
  <c r="AI87" i="3"/>
  <c r="AM87" i="3" s="1"/>
  <c r="AH87" i="3"/>
  <c r="AL87" i="3" s="1"/>
  <c r="AG87" i="3"/>
  <c r="AF87" i="3"/>
  <c r="AE87" i="3"/>
  <c r="AD87" i="3" s="1"/>
  <c r="AV86" i="3"/>
  <c r="AU86" i="3"/>
  <c r="AT86" i="3"/>
  <c r="AS86" i="3"/>
  <c r="AP86" i="3"/>
  <c r="AK86" i="3" s="1"/>
  <c r="AO86" i="3" s="1"/>
  <c r="AN86" i="3"/>
  <c r="AM86" i="3"/>
  <c r="AJ86" i="3"/>
  <c r="AI86" i="3"/>
  <c r="AH86" i="3"/>
  <c r="AL86" i="3" s="1"/>
  <c r="AQ86" i="3" s="1"/>
  <c r="AR86" i="3" s="1"/>
  <c r="AG86" i="3"/>
  <c r="AF86" i="3"/>
  <c r="AE86" i="3"/>
  <c r="AV85" i="3"/>
  <c r="AU85" i="3"/>
  <c r="AT85" i="3"/>
  <c r="AS85" i="3"/>
  <c r="AP85" i="3"/>
  <c r="AK85" i="3" s="1"/>
  <c r="AO85" i="3" s="1"/>
  <c r="AM85" i="3"/>
  <c r="AJ85" i="3"/>
  <c r="AN85" i="3" s="1"/>
  <c r="AI85" i="3"/>
  <c r="AH85" i="3"/>
  <c r="AL85" i="3" s="1"/>
  <c r="AQ85" i="3" s="1"/>
  <c r="AR85" i="3" s="1"/>
  <c r="AG85" i="3"/>
  <c r="AF85" i="3"/>
  <c r="AE85" i="3"/>
  <c r="AV84" i="3"/>
  <c r="AT84" i="3"/>
  <c r="AU84" i="3" s="1"/>
  <c r="AS84" i="3"/>
  <c r="AP84" i="3"/>
  <c r="AM84" i="3"/>
  <c r="AK84" i="3"/>
  <c r="AO84" i="3" s="1"/>
  <c r="AJ84" i="3"/>
  <c r="AN84" i="3" s="1"/>
  <c r="AI84" i="3"/>
  <c r="AH84" i="3"/>
  <c r="AL84" i="3" s="1"/>
  <c r="AG84" i="3"/>
  <c r="AF84" i="3"/>
  <c r="AE84" i="3"/>
  <c r="AV83" i="3"/>
  <c r="AU83" i="3"/>
  <c r="AT83" i="3"/>
  <c r="AS83" i="3"/>
  <c r="AP83" i="3"/>
  <c r="AO83" i="3"/>
  <c r="AM83" i="3"/>
  <c r="AK83" i="3"/>
  <c r="AJ83" i="3"/>
  <c r="AN83" i="3" s="1"/>
  <c r="AI83" i="3"/>
  <c r="AH83" i="3"/>
  <c r="AL83" i="3" s="1"/>
  <c r="AG83" i="3"/>
  <c r="AF83" i="3"/>
  <c r="AE83" i="3"/>
  <c r="AV82" i="3"/>
  <c r="AU82" i="3"/>
  <c r="AT82" i="3"/>
  <c r="AS82" i="3"/>
  <c r="AP82" i="3"/>
  <c r="AK82" i="3" s="1"/>
  <c r="AO82" i="3" s="1"/>
  <c r="AN82" i="3"/>
  <c r="AM82" i="3"/>
  <c r="AJ82" i="3"/>
  <c r="AI82" i="3"/>
  <c r="AH82" i="3"/>
  <c r="AL82" i="3" s="1"/>
  <c r="AQ82" i="3" s="1"/>
  <c r="AR82" i="3" s="1"/>
  <c r="AG82" i="3"/>
  <c r="AF82" i="3"/>
  <c r="AE82" i="3"/>
  <c r="AD82" i="3" s="1"/>
  <c r="AV81" i="3"/>
  <c r="AU81" i="3"/>
  <c r="AT81" i="3"/>
  <c r="AS81" i="3"/>
  <c r="AP81" i="3"/>
  <c r="AK81" i="3" s="1"/>
  <c r="AO81" i="3" s="1"/>
  <c r="AM81" i="3"/>
  <c r="AL81" i="3"/>
  <c r="AQ81" i="3" s="1"/>
  <c r="AR81" i="3" s="1"/>
  <c r="AJ81" i="3"/>
  <c r="AN81" i="3" s="1"/>
  <c r="AI81" i="3"/>
  <c r="AH81" i="3"/>
  <c r="AG81" i="3"/>
  <c r="AF81" i="3"/>
  <c r="AE81" i="3"/>
  <c r="AD81" i="3" s="1"/>
  <c r="AV80" i="3"/>
  <c r="AT80" i="3"/>
  <c r="AU80" i="3" s="1"/>
  <c r="AS80" i="3"/>
  <c r="AP80" i="3"/>
  <c r="AM80" i="3"/>
  <c r="AK80" i="3"/>
  <c r="AO80" i="3" s="1"/>
  <c r="AJ80" i="3"/>
  <c r="AN80" i="3" s="1"/>
  <c r="AI80" i="3"/>
  <c r="AH80" i="3"/>
  <c r="AL80" i="3" s="1"/>
  <c r="AG80" i="3"/>
  <c r="AF80" i="3"/>
  <c r="AE80" i="3"/>
  <c r="AV79" i="3"/>
  <c r="AT79" i="3"/>
  <c r="AU79" i="3" s="1"/>
  <c r="AS79" i="3"/>
  <c r="AP79" i="3"/>
  <c r="AK79" i="3" s="1"/>
  <c r="AO79" i="3" s="1"/>
  <c r="AM79" i="3"/>
  <c r="AJ79" i="3"/>
  <c r="AN79" i="3" s="1"/>
  <c r="AI79" i="3"/>
  <c r="AH79" i="3"/>
  <c r="AL79" i="3" s="1"/>
  <c r="AQ79" i="3" s="1"/>
  <c r="AR79" i="3" s="1"/>
  <c r="AG79" i="3"/>
  <c r="AF79" i="3"/>
  <c r="AE79" i="3"/>
  <c r="AV78" i="3"/>
  <c r="AU78" i="3"/>
  <c r="AT78" i="3"/>
  <c r="AS78" i="3"/>
  <c r="AP78" i="3"/>
  <c r="AK78" i="3" s="1"/>
  <c r="AO78" i="3" s="1"/>
  <c r="AM78" i="3"/>
  <c r="AJ78" i="3"/>
  <c r="AN78" i="3" s="1"/>
  <c r="AI78" i="3"/>
  <c r="AH78" i="3"/>
  <c r="AL78" i="3" s="1"/>
  <c r="AQ78" i="3" s="1"/>
  <c r="AR78" i="3" s="1"/>
  <c r="AG78" i="3"/>
  <c r="AF78" i="3"/>
  <c r="AE78" i="3"/>
  <c r="AV77" i="3"/>
  <c r="AT77" i="3"/>
  <c r="AU77" i="3" s="1"/>
  <c r="AS77" i="3"/>
  <c r="AP77" i="3"/>
  <c r="AK77" i="3" s="1"/>
  <c r="AO77" i="3" s="1"/>
  <c r="AM77" i="3"/>
  <c r="AJ77" i="3"/>
  <c r="AN77" i="3" s="1"/>
  <c r="AI77" i="3"/>
  <c r="AH77" i="3"/>
  <c r="AL77" i="3" s="1"/>
  <c r="AG77" i="3"/>
  <c r="AF77" i="3"/>
  <c r="AE77" i="3"/>
  <c r="AV76" i="3"/>
  <c r="AU76" i="3"/>
  <c r="AT76" i="3"/>
  <c r="AS76" i="3"/>
  <c r="AP76" i="3"/>
  <c r="AM76" i="3"/>
  <c r="AK76" i="3"/>
  <c r="AO76" i="3" s="1"/>
  <c r="AJ76" i="3"/>
  <c r="AN76" i="3" s="1"/>
  <c r="AI76" i="3"/>
  <c r="AH76" i="3"/>
  <c r="AL76" i="3" s="1"/>
  <c r="AG76" i="3"/>
  <c r="AF76" i="3"/>
  <c r="AE76" i="3"/>
  <c r="AV75" i="3"/>
  <c r="AU75" i="3"/>
  <c r="AT75" i="3"/>
  <c r="AS75" i="3"/>
  <c r="AP75" i="3"/>
  <c r="AK75" i="3" s="1"/>
  <c r="AO75" i="3" s="1"/>
  <c r="AN75" i="3"/>
  <c r="AM75" i="3"/>
  <c r="AJ75" i="3"/>
  <c r="AI75" i="3"/>
  <c r="AH75" i="3"/>
  <c r="AL75" i="3" s="1"/>
  <c r="AG75" i="3"/>
  <c r="AF75" i="3"/>
  <c r="AE75" i="3"/>
  <c r="AV74" i="3"/>
  <c r="AU74" i="3"/>
  <c r="AT74" i="3"/>
  <c r="AS74" i="3"/>
  <c r="AP74" i="3"/>
  <c r="AK74" i="3" s="1"/>
  <c r="AO74" i="3" s="1"/>
  <c r="AM74" i="3"/>
  <c r="AJ74" i="3"/>
  <c r="AN74" i="3" s="1"/>
  <c r="AQ74" i="3" s="1"/>
  <c r="AR74" i="3" s="1"/>
  <c r="AI74" i="3"/>
  <c r="AH74" i="3"/>
  <c r="AL74" i="3" s="1"/>
  <c r="AG74" i="3"/>
  <c r="AF74" i="3"/>
  <c r="AE74" i="3"/>
  <c r="AV73" i="3"/>
  <c r="AT73" i="3"/>
  <c r="AU73" i="3" s="1"/>
  <c r="AS73" i="3"/>
  <c r="AP73" i="3"/>
  <c r="AK73" i="3" s="1"/>
  <c r="AO73" i="3" s="1"/>
  <c r="AJ73" i="3"/>
  <c r="AN73" i="3" s="1"/>
  <c r="AI73" i="3"/>
  <c r="AM73" i="3" s="1"/>
  <c r="AH73" i="3"/>
  <c r="AL73" i="3" s="1"/>
  <c r="AG73" i="3"/>
  <c r="AF73" i="3"/>
  <c r="AE73" i="3"/>
  <c r="AV72" i="3"/>
  <c r="AU72" i="3"/>
  <c r="AT72" i="3"/>
  <c r="AS72" i="3"/>
  <c r="AP72" i="3"/>
  <c r="AK72" i="3"/>
  <c r="AO72" i="3" s="1"/>
  <c r="AJ72" i="3"/>
  <c r="AN72" i="3" s="1"/>
  <c r="AI72" i="3"/>
  <c r="AM72" i="3" s="1"/>
  <c r="AH72" i="3"/>
  <c r="AL72" i="3" s="1"/>
  <c r="AG72" i="3"/>
  <c r="AF72" i="3"/>
  <c r="AE72" i="3"/>
  <c r="AV71" i="3"/>
  <c r="AU71" i="3"/>
  <c r="AT71" i="3"/>
  <c r="AS71" i="3"/>
  <c r="AP71" i="3"/>
  <c r="AK71" i="3" s="1"/>
  <c r="AO71" i="3" s="1"/>
  <c r="AN71" i="3"/>
  <c r="AJ71" i="3"/>
  <c r="AI71" i="3"/>
  <c r="AM71" i="3" s="1"/>
  <c r="AH71" i="3"/>
  <c r="AL71" i="3" s="1"/>
  <c r="AQ71" i="3" s="1"/>
  <c r="AR71" i="3" s="1"/>
  <c r="AG71" i="3"/>
  <c r="AF71" i="3"/>
  <c r="AE71" i="3"/>
  <c r="AV70" i="3"/>
  <c r="AU70" i="3"/>
  <c r="AT70" i="3"/>
  <c r="AS70" i="3"/>
  <c r="AP70" i="3"/>
  <c r="AK70" i="3" s="1"/>
  <c r="AO70" i="3" s="1"/>
  <c r="AJ70" i="3"/>
  <c r="AN70" i="3" s="1"/>
  <c r="AI70" i="3"/>
  <c r="AM70" i="3" s="1"/>
  <c r="AQ70" i="3" s="1"/>
  <c r="AR70" i="3" s="1"/>
  <c r="AH70" i="3"/>
  <c r="AL70" i="3" s="1"/>
  <c r="AG70" i="3"/>
  <c r="AF70" i="3"/>
  <c r="AE70" i="3"/>
  <c r="AV69" i="3"/>
  <c r="AT69" i="3"/>
  <c r="AU69" i="3" s="1"/>
  <c r="AS69" i="3"/>
  <c r="AP69" i="3"/>
  <c r="AK69" i="3" s="1"/>
  <c r="AO69" i="3" s="1"/>
  <c r="AJ69" i="3"/>
  <c r="AN69" i="3" s="1"/>
  <c r="AI69" i="3"/>
  <c r="AM69" i="3" s="1"/>
  <c r="AH69" i="3"/>
  <c r="AL69" i="3" s="1"/>
  <c r="AG69" i="3"/>
  <c r="AF69" i="3"/>
  <c r="AE69" i="3"/>
  <c r="AV68" i="3"/>
  <c r="AU68" i="3"/>
  <c r="AT68" i="3"/>
  <c r="AS68" i="3"/>
  <c r="AP68" i="3"/>
  <c r="AK68" i="3"/>
  <c r="AO68" i="3" s="1"/>
  <c r="AJ68" i="3"/>
  <c r="AN68" i="3" s="1"/>
  <c r="AI68" i="3"/>
  <c r="AM68" i="3" s="1"/>
  <c r="AH68" i="3"/>
  <c r="AL68" i="3" s="1"/>
  <c r="AG68" i="3"/>
  <c r="AF68" i="3"/>
  <c r="AE68" i="3"/>
  <c r="AV67" i="3"/>
  <c r="AU67" i="3"/>
  <c r="AT67" i="3"/>
  <c r="AS67" i="3"/>
  <c r="AP67" i="3"/>
  <c r="AK67" i="3" s="1"/>
  <c r="AO67" i="3" s="1"/>
  <c r="AN67" i="3"/>
  <c r="AM67" i="3"/>
  <c r="AJ67" i="3"/>
  <c r="AI67" i="3"/>
  <c r="AH67" i="3"/>
  <c r="AL67" i="3" s="1"/>
  <c r="AQ67" i="3" s="1"/>
  <c r="AR67" i="3" s="1"/>
  <c r="AG67" i="3"/>
  <c r="AF67" i="3"/>
  <c r="AE67" i="3"/>
  <c r="AV66" i="3"/>
  <c r="AU66" i="3"/>
  <c r="AT66" i="3"/>
  <c r="AS66" i="3"/>
  <c r="AQ66" i="3"/>
  <c r="AR66" i="3" s="1"/>
  <c r="AP66" i="3"/>
  <c r="AK66" i="3" s="1"/>
  <c r="AO66" i="3" s="1"/>
  <c r="AM66" i="3"/>
  <c r="AJ66" i="3"/>
  <c r="AN66" i="3" s="1"/>
  <c r="AI66" i="3"/>
  <c r="AH66" i="3"/>
  <c r="AL66" i="3" s="1"/>
  <c r="AG66" i="3"/>
  <c r="AF66" i="3"/>
  <c r="AE66" i="3"/>
  <c r="AD66" i="3" s="1"/>
  <c r="AV65" i="3"/>
  <c r="AT65" i="3"/>
  <c r="AU65" i="3" s="1"/>
  <c r="AS65" i="3"/>
  <c r="AP65" i="3"/>
  <c r="AK65" i="3" s="1"/>
  <c r="AO65" i="3" s="1"/>
  <c r="AM65" i="3"/>
  <c r="AJ65" i="3"/>
  <c r="AN65" i="3" s="1"/>
  <c r="AI65" i="3"/>
  <c r="AH65" i="3"/>
  <c r="AL65" i="3" s="1"/>
  <c r="AG65" i="3"/>
  <c r="AF65" i="3"/>
  <c r="AE65" i="3"/>
  <c r="AV64" i="3"/>
  <c r="AU64" i="3"/>
  <c r="AT64" i="3"/>
  <c r="AS64" i="3"/>
  <c r="AP64" i="3"/>
  <c r="AM64" i="3"/>
  <c r="AK64" i="3"/>
  <c r="AO64" i="3" s="1"/>
  <c r="AJ64" i="3"/>
  <c r="AN64" i="3" s="1"/>
  <c r="AI64" i="3"/>
  <c r="AH64" i="3"/>
  <c r="AL64" i="3" s="1"/>
  <c r="AG64" i="3"/>
  <c r="AF64" i="3"/>
  <c r="AE64" i="3"/>
  <c r="AV63" i="3"/>
  <c r="AU63" i="3"/>
  <c r="AT63" i="3"/>
  <c r="AS63" i="3"/>
  <c r="AP63" i="3"/>
  <c r="AK63" i="3" s="1"/>
  <c r="AO63" i="3" s="1"/>
  <c r="AM63" i="3"/>
  <c r="AJ63" i="3"/>
  <c r="AN63" i="3" s="1"/>
  <c r="AI63" i="3"/>
  <c r="AH63" i="3"/>
  <c r="AL63" i="3" s="1"/>
  <c r="AG63" i="3"/>
  <c r="AF63" i="3"/>
  <c r="AE63" i="3"/>
  <c r="AV62" i="3"/>
  <c r="AU62" i="3"/>
  <c r="AT62" i="3"/>
  <c r="AS62" i="3"/>
  <c r="AP62" i="3"/>
  <c r="AK62" i="3" s="1"/>
  <c r="AO62" i="3" s="1"/>
  <c r="AM62" i="3"/>
  <c r="AJ62" i="3"/>
  <c r="AN62" i="3" s="1"/>
  <c r="AI62" i="3"/>
  <c r="AH62" i="3"/>
  <c r="AL62" i="3" s="1"/>
  <c r="AQ62" i="3" s="1"/>
  <c r="AR62" i="3" s="1"/>
  <c r="AG62" i="3"/>
  <c r="AF62" i="3"/>
  <c r="AE62" i="3"/>
  <c r="AV61" i="3"/>
  <c r="AT61" i="3"/>
  <c r="AU61" i="3" s="1"/>
  <c r="AS61" i="3"/>
  <c r="AP61" i="3"/>
  <c r="AK61" i="3" s="1"/>
  <c r="AO61" i="3" s="1"/>
  <c r="AM61" i="3"/>
  <c r="AL61" i="3"/>
  <c r="AQ61" i="3" s="1"/>
  <c r="AR61" i="3" s="1"/>
  <c r="AJ61" i="3"/>
  <c r="AN61" i="3" s="1"/>
  <c r="AI61" i="3"/>
  <c r="AH61" i="3"/>
  <c r="AG61" i="3"/>
  <c r="AF61" i="3"/>
  <c r="AE61" i="3"/>
  <c r="AV60" i="3"/>
  <c r="AU60" i="3"/>
  <c r="AT60" i="3"/>
  <c r="AS60" i="3"/>
  <c r="AP60" i="3"/>
  <c r="AO60" i="3"/>
  <c r="AM60" i="3"/>
  <c r="AK60" i="3"/>
  <c r="AJ60" i="3"/>
  <c r="AN60" i="3" s="1"/>
  <c r="AI60" i="3"/>
  <c r="AH60" i="3"/>
  <c r="AL60" i="3" s="1"/>
  <c r="AG60" i="3"/>
  <c r="AF60" i="3"/>
  <c r="AE60" i="3"/>
  <c r="AV59" i="3"/>
  <c r="AU59" i="3"/>
  <c r="AT59" i="3"/>
  <c r="AS59" i="3"/>
  <c r="AP59" i="3"/>
  <c r="AK59" i="3" s="1"/>
  <c r="AO59" i="3" s="1"/>
  <c r="AN59" i="3"/>
  <c r="AM59" i="3"/>
  <c r="AJ59" i="3"/>
  <c r="AI59" i="3"/>
  <c r="AH59" i="3"/>
  <c r="AL59" i="3" s="1"/>
  <c r="AQ59" i="3" s="1"/>
  <c r="AR59" i="3" s="1"/>
  <c r="AG59" i="3"/>
  <c r="AF59" i="3"/>
  <c r="AE59" i="3"/>
  <c r="AV58" i="3"/>
  <c r="AU58" i="3"/>
  <c r="AT58" i="3"/>
  <c r="AS58" i="3"/>
  <c r="AQ58" i="3"/>
  <c r="AR58" i="3" s="1"/>
  <c r="AP58" i="3"/>
  <c r="AK58" i="3" s="1"/>
  <c r="AO58" i="3" s="1"/>
  <c r="AM58" i="3"/>
  <c r="AJ58" i="3"/>
  <c r="AN58" i="3" s="1"/>
  <c r="AI58" i="3"/>
  <c r="AH58" i="3"/>
  <c r="AL58" i="3" s="1"/>
  <c r="AG58" i="3"/>
  <c r="AF58" i="3"/>
  <c r="AE58" i="3"/>
  <c r="AD58" i="3" s="1"/>
  <c r="AV57" i="3"/>
  <c r="AT57" i="3"/>
  <c r="AU57" i="3" s="1"/>
  <c r="AS57" i="3"/>
  <c r="AP57" i="3"/>
  <c r="AK57" i="3" s="1"/>
  <c r="AO57" i="3" s="1"/>
  <c r="AM57" i="3"/>
  <c r="AJ57" i="3"/>
  <c r="AN57" i="3" s="1"/>
  <c r="AI57" i="3"/>
  <c r="AH57" i="3"/>
  <c r="AL57" i="3" s="1"/>
  <c r="AG57" i="3"/>
  <c r="AF57" i="3"/>
  <c r="AE57" i="3"/>
  <c r="AV56" i="3"/>
  <c r="AU56" i="3"/>
  <c r="AT56" i="3"/>
  <c r="AS56" i="3"/>
  <c r="AP56" i="3"/>
  <c r="AM56" i="3"/>
  <c r="AK56" i="3"/>
  <c r="AO56" i="3" s="1"/>
  <c r="AJ56" i="3"/>
  <c r="AN56" i="3" s="1"/>
  <c r="AI56" i="3"/>
  <c r="AH56" i="3"/>
  <c r="AL56" i="3" s="1"/>
  <c r="AG56" i="3"/>
  <c r="AF56" i="3"/>
  <c r="AE56" i="3"/>
  <c r="AV55" i="3"/>
  <c r="AU55" i="3"/>
  <c r="AT55" i="3"/>
  <c r="AS55" i="3"/>
  <c r="AP55" i="3"/>
  <c r="AK55" i="3" s="1"/>
  <c r="AO55" i="3" s="1"/>
  <c r="AM55" i="3"/>
  <c r="AJ55" i="3"/>
  <c r="AN55" i="3" s="1"/>
  <c r="AI55" i="3"/>
  <c r="AH55" i="3"/>
  <c r="AL55" i="3" s="1"/>
  <c r="AG55" i="3"/>
  <c r="AF55" i="3"/>
  <c r="AE55" i="3"/>
  <c r="AV54" i="3"/>
  <c r="AU54" i="3"/>
  <c r="AT54" i="3"/>
  <c r="AS54" i="3"/>
  <c r="AP54" i="3"/>
  <c r="AK54" i="3" s="1"/>
  <c r="AO54" i="3" s="1"/>
  <c r="AM54" i="3"/>
  <c r="AJ54" i="3"/>
  <c r="AN54" i="3" s="1"/>
  <c r="AI54" i="3"/>
  <c r="AH54" i="3"/>
  <c r="AL54" i="3" s="1"/>
  <c r="AQ54" i="3" s="1"/>
  <c r="AR54" i="3" s="1"/>
  <c r="AG54" i="3"/>
  <c r="AF54" i="3"/>
  <c r="AE54" i="3"/>
  <c r="AV53" i="3"/>
  <c r="AT53" i="3"/>
  <c r="AU53" i="3" s="1"/>
  <c r="AS53" i="3"/>
  <c r="AP53" i="3"/>
  <c r="AK53" i="3" s="1"/>
  <c r="AO53" i="3" s="1"/>
  <c r="AM53" i="3"/>
  <c r="AL53" i="3"/>
  <c r="AQ53" i="3" s="1"/>
  <c r="AR53" i="3" s="1"/>
  <c r="AJ53" i="3"/>
  <c r="AN53" i="3" s="1"/>
  <c r="AI53" i="3"/>
  <c r="AH53" i="3"/>
  <c r="AG53" i="3"/>
  <c r="AF53" i="3"/>
  <c r="AE53" i="3"/>
  <c r="AV52" i="3"/>
  <c r="AU52" i="3"/>
  <c r="AT52" i="3"/>
  <c r="AS52" i="3"/>
  <c r="AP52" i="3"/>
  <c r="AO52" i="3"/>
  <c r="AM52" i="3"/>
  <c r="AK52" i="3"/>
  <c r="AJ52" i="3"/>
  <c r="AN52" i="3" s="1"/>
  <c r="AI52" i="3"/>
  <c r="AH52" i="3"/>
  <c r="AL52" i="3" s="1"/>
  <c r="AG52" i="3"/>
  <c r="AF52" i="3"/>
  <c r="AE52" i="3"/>
  <c r="AV51" i="3"/>
  <c r="AU51" i="3"/>
  <c r="AT51" i="3"/>
  <c r="AS51" i="3"/>
  <c r="AP51" i="3"/>
  <c r="AK51" i="3" s="1"/>
  <c r="AO51" i="3" s="1"/>
  <c r="AN51" i="3"/>
  <c r="AM51" i="3"/>
  <c r="AJ51" i="3"/>
  <c r="AI51" i="3"/>
  <c r="AH51" i="3"/>
  <c r="AL51" i="3" s="1"/>
  <c r="AQ51" i="3" s="1"/>
  <c r="AR51" i="3" s="1"/>
  <c r="AG51" i="3"/>
  <c r="AF51" i="3"/>
  <c r="AE51" i="3"/>
  <c r="AV50" i="3"/>
  <c r="AU50" i="3"/>
  <c r="AT50" i="3"/>
  <c r="AS50" i="3"/>
  <c r="AQ50" i="3"/>
  <c r="AR50" i="3" s="1"/>
  <c r="AP50" i="3"/>
  <c r="AK50" i="3" s="1"/>
  <c r="AO50" i="3" s="1"/>
  <c r="AM50" i="3"/>
  <c r="AJ50" i="3"/>
  <c r="AN50" i="3" s="1"/>
  <c r="AI50" i="3"/>
  <c r="AH50" i="3"/>
  <c r="AL50" i="3" s="1"/>
  <c r="AG50" i="3"/>
  <c r="AF50" i="3"/>
  <c r="AE50" i="3"/>
  <c r="AD50" i="3" s="1"/>
  <c r="AV49" i="3"/>
  <c r="AT49" i="3"/>
  <c r="AU49" i="3" s="1"/>
  <c r="AS49" i="3"/>
  <c r="AP49" i="3"/>
  <c r="AK49" i="3" s="1"/>
  <c r="AO49" i="3" s="1"/>
  <c r="AM49" i="3"/>
  <c r="AJ49" i="3"/>
  <c r="AN49" i="3" s="1"/>
  <c r="AI49" i="3"/>
  <c r="AH49" i="3"/>
  <c r="AL49" i="3" s="1"/>
  <c r="AG49" i="3"/>
  <c r="AF49" i="3"/>
  <c r="AE49" i="3"/>
  <c r="AV48" i="3"/>
  <c r="AU48" i="3"/>
  <c r="AT48" i="3"/>
  <c r="AS48" i="3"/>
  <c r="AP48" i="3"/>
  <c r="AM48" i="3"/>
  <c r="AK48" i="3"/>
  <c r="AO48" i="3" s="1"/>
  <c r="AJ48" i="3"/>
  <c r="AN48" i="3" s="1"/>
  <c r="AI48" i="3"/>
  <c r="AH48" i="3"/>
  <c r="AL48" i="3" s="1"/>
  <c r="AG48" i="3"/>
  <c r="AF48" i="3"/>
  <c r="AE48" i="3"/>
  <c r="AV47" i="3"/>
  <c r="AU47" i="3"/>
  <c r="AT47" i="3"/>
  <c r="AS47" i="3"/>
  <c r="AP47" i="3"/>
  <c r="AK47" i="3" s="1"/>
  <c r="AO47" i="3" s="1"/>
  <c r="AM47" i="3"/>
  <c r="AJ47" i="3"/>
  <c r="AN47" i="3" s="1"/>
  <c r="AI47" i="3"/>
  <c r="AH47" i="3"/>
  <c r="AL47" i="3" s="1"/>
  <c r="AG47" i="3"/>
  <c r="AF47" i="3"/>
  <c r="AE47" i="3"/>
  <c r="AV46" i="3"/>
  <c r="AU46" i="3"/>
  <c r="AT46" i="3"/>
  <c r="AS46" i="3"/>
  <c r="AP46" i="3"/>
  <c r="AK46" i="3" s="1"/>
  <c r="AO46" i="3" s="1"/>
  <c r="AM46" i="3"/>
  <c r="AJ46" i="3"/>
  <c r="AN46" i="3" s="1"/>
  <c r="AI46" i="3"/>
  <c r="AH46" i="3"/>
  <c r="AL46" i="3" s="1"/>
  <c r="AQ46" i="3" s="1"/>
  <c r="AR46" i="3" s="1"/>
  <c r="AG46" i="3"/>
  <c r="AF46" i="3"/>
  <c r="AE46" i="3"/>
  <c r="AV45" i="3"/>
  <c r="AT45" i="3"/>
  <c r="AU45" i="3" s="1"/>
  <c r="AS45" i="3"/>
  <c r="AP45" i="3"/>
  <c r="AK45" i="3" s="1"/>
  <c r="AO45" i="3" s="1"/>
  <c r="AM45" i="3"/>
  <c r="AL45" i="3"/>
  <c r="AQ45" i="3" s="1"/>
  <c r="AR45" i="3" s="1"/>
  <c r="AJ45" i="3"/>
  <c r="AN45" i="3" s="1"/>
  <c r="AI45" i="3"/>
  <c r="AH45" i="3"/>
  <c r="AG45" i="3"/>
  <c r="AF45" i="3"/>
  <c r="AE45" i="3"/>
  <c r="AV44" i="3"/>
  <c r="AU44" i="3"/>
  <c r="AT44" i="3"/>
  <c r="AS44" i="3"/>
  <c r="AP44" i="3"/>
  <c r="AO44" i="3"/>
  <c r="AM44" i="3"/>
  <c r="AK44" i="3"/>
  <c r="AJ44" i="3"/>
  <c r="AN44" i="3" s="1"/>
  <c r="AI44" i="3"/>
  <c r="AH44" i="3"/>
  <c r="AL44" i="3" s="1"/>
  <c r="AG44" i="3"/>
  <c r="AF44" i="3"/>
  <c r="AE44" i="3"/>
  <c r="AV43" i="3"/>
  <c r="AU43" i="3"/>
  <c r="AT43" i="3"/>
  <c r="AS43" i="3"/>
  <c r="AP43" i="3"/>
  <c r="AK43" i="3" s="1"/>
  <c r="AO43" i="3" s="1"/>
  <c r="AN43" i="3"/>
  <c r="AM43" i="3"/>
  <c r="AJ43" i="3"/>
  <c r="AI43" i="3"/>
  <c r="AH43" i="3"/>
  <c r="AL43" i="3" s="1"/>
  <c r="AQ43" i="3" s="1"/>
  <c r="AR43" i="3" s="1"/>
  <c r="AG43" i="3"/>
  <c r="AF43" i="3"/>
  <c r="AE43" i="3"/>
  <c r="AV42" i="3"/>
  <c r="AU42" i="3"/>
  <c r="AT42" i="3"/>
  <c r="AS42" i="3"/>
  <c r="AQ42" i="3"/>
  <c r="AR42" i="3" s="1"/>
  <c r="AP42" i="3"/>
  <c r="AK42" i="3" s="1"/>
  <c r="AO42" i="3" s="1"/>
  <c r="AM42" i="3"/>
  <c r="AJ42" i="3"/>
  <c r="AN42" i="3" s="1"/>
  <c r="AI42" i="3"/>
  <c r="AH42" i="3"/>
  <c r="AL42" i="3" s="1"/>
  <c r="AG42" i="3"/>
  <c r="AF42" i="3"/>
  <c r="AE42" i="3"/>
  <c r="AD42" i="3" s="1"/>
  <c r="AV41" i="3"/>
  <c r="AT41" i="3"/>
  <c r="AU41" i="3" s="1"/>
  <c r="AS41" i="3"/>
  <c r="AP41" i="3"/>
  <c r="AK41" i="3" s="1"/>
  <c r="AO41" i="3" s="1"/>
  <c r="AM41" i="3"/>
  <c r="AJ41" i="3"/>
  <c r="AN41" i="3" s="1"/>
  <c r="AI41" i="3"/>
  <c r="AH41" i="3"/>
  <c r="AL41" i="3" s="1"/>
  <c r="AG41" i="3"/>
  <c r="AF41" i="3"/>
  <c r="AE41" i="3"/>
  <c r="AV40" i="3"/>
  <c r="AU40" i="3"/>
  <c r="AT40" i="3"/>
  <c r="AS40" i="3"/>
  <c r="AP40" i="3"/>
  <c r="AM40" i="3"/>
  <c r="AK40" i="3"/>
  <c r="AO40" i="3" s="1"/>
  <c r="AJ40" i="3"/>
  <c r="AN40" i="3" s="1"/>
  <c r="AI40" i="3"/>
  <c r="AH40" i="3"/>
  <c r="AL40" i="3" s="1"/>
  <c r="AG40" i="3"/>
  <c r="AF40" i="3"/>
  <c r="AE40" i="3"/>
  <c r="AV39" i="3"/>
  <c r="AU39" i="3"/>
  <c r="AT39" i="3"/>
  <c r="AS39" i="3"/>
  <c r="AP39" i="3"/>
  <c r="AK39" i="3" s="1"/>
  <c r="AO39" i="3" s="1"/>
  <c r="AM39" i="3"/>
  <c r="AJ39" i="3"/>
  <c r="AN39" i="3" s="1"/>
  <c r="AI39" i="3"/>
  <c r="AH39" i="3"/>
  <c r="AL39" i="3" s="1"/>
  <c r="AG39" i="3"/>
  <c r="AF39" i="3"/>
  <c r="AE39" i="3"/>
  <c r="AV38" i="3"/>
  <c r="AU38" i="3"/>
  <c r="AT38" i="3"/>
  <c r="AS38" i="3"/>
  <c r="AP38" i="3"/>
  <c r="AK38" i="3" s="1"/>
  <c r="AO38" i="3" s="1"/>
  <c r="AM38" i="3"/>
  <c r="AJ38" i="3"/>
  <c r="AN38" i="3" s="1"/>
  <c r="AQ38" i="3" s="1"/>
  <c r="AR38" i="3" s="1"/>
  <c r="AI38" i="3"/>
  <c r="AH38" i="3"/>
  <c r="AL38" i="3" s="1"/>
  <c r="AG38" i="3"/>
  <c r="AF38" i="3"/>
  <c r="AE38" i="3"/>
  <c r="AV37" i="3"/>
  <c r="AT37" i="3"/>
  <c r="AU37" i="3" s="1"/>
  <c r="AS37" i="3"/>
  <c r="AP37" i="3"/>
  <c r="AK37" i="3" s="1"/>
  <c r="AO37" i="3" s="1"/>
  <c r="AM37" i="3"/>
  <c r="AL37" i="3"/>
  <c r="AQ37" i="3" s="1"/>
  <c r="AR37" i="3" s="1"/>
  <c r="AJ37" i="3"/>
  <c r="AN37" i="3" s="1"/>
  <c r="AI37" i="3"/>
  <c r="AH37" i="3"/>
  <c r="AG37" i="3"/>
  <c r="AF37" i="3"/>
  <c r="AE37" i="3"/>
  <c r="AV36" i="3"/>
  <c r="AU36" i="3"/>
  <c r="AT36" i="3"/>
  <c r="AS36" i="3"/>
  <c r="AP36" i="3"/>
  <c r="AO36" i="3"/>
  <c r="AM36" i="3"/>
  <c r="AK36" i="3"/>
  <c r="AJ36" i="3"/>
  <c r="AN36" i="3" s="1"/>
  <c r="AI36" i="3"/>
  <c r="AH36" i="3"/>
  <c r="AL36" i="3" s="1"/>
  <c r="AG36" i="3"/>
  <c r="AF36" i="3"/>
  <c r="AE36" i="3"/>
  <c r="AV35" i="3"/>
  <c r="AU35" i="3"/>
  <c r="AT35" i="3"/>
  <c r="AS35" i="3"/>
  <c r="AP35" i="3"/>
  <c r="AK35" i="3" s="1"/>
  <c r="AO35" i="3" s="1"/>
  <c r="AN35" i="3"/>
  <c r="AM35" i="3"/>
  <c r="AJ35" i="3"/>
  <c r="AI35" i="3"/>
  <c r="AH35" i="3"/>
  <c r="AL35" i="3" s="1"/>
  <c r="AQ35" i="3" s="1"/>
  <c r="AR35" i="3" s="1"/>
  <c r="AG35" i="3"/>
  <c r="AF35" i="3"/>
  <c r="AE35" i="3"/>
  <c r="AV34" i="3"/>
  <c r="AU34" i="3"/>
  <c r="AT34" i="3"/>
  <c r="AS34" i="3"/>
  <c r="AQ34" i="3"/>
  <c r="AR34" i="3" s="1"/>
  <c r="AP34" i="3"/>
  <c r="AK34" i="3" s="1"/>
  <c r="AO34" i="3" s="1"/>
  <c r="AM34" i="3"/>
  <c r="AJ34" i="3"/>
  <c r="AN34" i="3" s="1"/>
  <c r="AI34" i="3"/>
  <c r="AH34" i="3"/>
  <c r="AL34" i="3" s="1"/>
  <c r="AG34" i="3"/>
  <c r="AF34" i="3"/>
  <c r="AE34" i="3"/>
  <c r="AD34" i="3" s="1"/>
  <c r="AV33" i="3"/>
  <c r="AT33" i="3"/>
  <c r="AU33" i="3" s="1"/>
  <c r="AS33" i="3"/>
  <c r="AP33" i="3"/>
  <c r="AK33" i="3" s="1"/>
  <c r="AO33" i="3" s="1"/>
  <c r="AM33" i="3"/>
  <c r="AJ33" i="3"/>
  <c r="AN33" i="3" s="1"/>
  <c r="AI33" i="3"/>
  <c r="AH33" i="3"/>
  <c r="AL33" i="3" s="1"/>
  <c r="AG33" i="3"/>
  <c r="AF33" i="3"/>
  <c r="AE33" i="3"/>
  <c r="AV32" i="3"/>
  <c r="AU32" i="3"/>
  <c r="AT32" i="3"/>
  <c r="AS32" i="3"/>
  <c r="AP32" i="3"/>
  <c r="AM32" i="3"/>
  <c r="AK32" i="3"/>
  <c r="AO32" i="3" s="1"/>
  <c r="AJ32" i="3"/>
  <c r="AN32" i="3" s="1"/>
  <c r="AI32" i="3"/>
  <c r="AH32" i="3"/>
  <c r="AL32" i="3" s="1"/>
  <c r="AG32" i="3"/>
  <c r="AF32" i="3"/>
  <c r="AE32" i="3"/>
  <c r="AV31" i="3"/>
  <c r="AU31" i="3"/>
  <c r="AT31" i="3"/>
  <c r="AS31" i="3"/>
  <c r="AP31" i="3"/>
  <c r="AK31" i="3" s="1"/>
  <c r="AO31" i="3" s="1"/>
  <c r="AM31" i="3"/>
  <c r="AJ31" i="3"/>
  <c r="AN31" i="3" s="1"/>
  <c r="AI31" i="3"/>
  <c r="AH31" i="3"/>
  <c r="AL31" i="3" s="1"/>
  <c r="AG31" i="3"/>
  <c r="AF31" i="3"/>
  <c r="AE31" i="3"/>
  <c r="AV30" i="3"/>
  <c r="AU30" i="3"/>
  <c r="AT30" i="3"/>
  <c r="AS30" i="3"/>
  <c r="AP30" i="3"/>
  <c r="AK30" i="3" s="1"/>
  <c r="AO30" i="3" s="1"/>
  <c r="AM30" i="3"/>
  <c r="AJ30" i="3"/>
  <c r="AN30" i="3" s="1"/>
  <c r="AI30" i="3"/>
  <c r="AH30" i="3"/>
  <c r="AL30" i="3" s="1"/>
  <c r="AG30" i="3"/>
  <c r="AF30" i="3"/>
  <c r="AE30" i="3"/>
  <c r="AV29" i="3"/>
  <c r="AT29" i="3"/>
  <c r="AU29" i="3" s="1"/>
  <c r="AS29" i="3"/>
  <c r="AP29" i="3"/>
  <c r="AK29" i="3" s="1"/>
  <c r="AO29" i="3" s="1"/>
  <c r="AM29" i="3"/>
  <c r="AJ29" i="3"/>
  <c r="AN29" i="3" s="1"/>
  <c r="AI29" i="3"/>
  <c r="AH29" i="3"/>
  <c r="AL29" i="3" s="1"/>
  <c r="AQ29" i="3" s="1"/>
  <c r="AR29" i="3" s="1"/>
  <c r="AG29" i="3"/>
  <c r="AF29" i="3"/>
  <c r="AE29" i="3"/>
  <c r="AV28" i="3"/>
  <c r="AU28" i="3"/>
  <c r="AT28" i="3"/>
  <c r="AS28" i="3"/>
  <c r="AP28" i="3"/>
  <c r="AM28" i="3"/>
  <c r="AK28" i="3"/>
  <c r="AO28" i="3" s="1"/>
  <c r="AJ28" i="3"/>
  <c r="AN28" i="3" s="1"/>
  <c r="AI28" i="3"/>
  <c r="AH28" i="3"/>
  <c r="AL28" i="3" s="1"/>
  <c r="AG28" i="3"/>
  <c r="AF28" i="3"/>
  <c r="AE28" i="3"/>
  <c r="AV27" i="3"/>
  <c r="AU27" i="3"/>
  <c r="AT27" i="3"/>
  <c r="AS27" i="3"/>
  <c r="AP27" i="3"/>
  <c r="AK27" i="3" s="1"/>
  <c r="AO27" i="3" s="1"/>
  <c r="AM27" i="3"/>
  <c r="AJ27" i="3"/>
  <c r="AN27" i="3" s="1"/>
  <c r="AQ27" i="3" s="1"/>
  <c r="AR27" i="3" s="1"/>
  <c r="AI27" i="3"/>
  <c r="AH27" i="3"/>
  <c r="AL27" i="3" s="1"/>
  <c r="AG27" i="3"/>
  <c r="AF27" i="3"/>
  <c r="AE27" i="3"/>
  <c r="AV26" i="3"/>
  <c r="AU26" i="3"/>
  <c r="AT26" i="3"/>
  <c r="AS26" i="3"/>
  <c r="AP26" i="3"/>
  <c r="AK26" i="3" s="1"/>
  <c r="AO26" i="3" s="1"/>
  <c r="AM26" i="3"/>
  <c r="AJ26" i="3"/>
  <c r="AN26" i="3" s="1"/>
  <c r="AI26" i="3"/>
  <c r="AH26" i="3"/>
  <c r="AL26" i="3" s="1"/>
  <c r="AQ26" i="3" s="1"/>
  <c r="AR26" i="3" s="1"/>
  <c r="AG26" i="3"/>
  <c r="AF26" i="3"/>
  <c r="AE26" i="3"/>
  <c r="AD26" i="3" s="1"/>
  <c r="AV25" i="3"/>
  <c r="AT25" i="3"/>
  <c r="AU25" i="3" s="1"/>
  <c r="AS25" i="3"/>
  <c r="AP25" i="3"/>
  <c r="AM25" i="3"/>
  <c r="AK25" i="3"/>
  <c r="AO25" i="3" s="1"/>
  <c r="AJ25" i="3"/>
  <c r="AN25" i="3" s="1"/>
  <c r="AI25" i="3"/>
  <c r="AH25" i="3"/>
  <c r="AL25" i="3" s="1"/>
  <c r="AG25" i="3"/>
  <c r="AF25" i="3"/>
  <c r="AE25" i="3"/>
  <c r="AV24" i="3"/>
  <c r="AU24" i="3"/>
  <c r="AT24" i="3"/>
  <c r="AS24" i="3"/>
  <c r="AP24" i="3"/>
  <c r="AN24" i="3"/>
  <c r="AK24" i="3"/>
  <c r="AO24" i="3" s="1"/>
  <c r="AJ24" i="3"/>
  <c r="AI24" i="3"/>
  <c r="AM24" i="3" s="1"/>
  <c r="AH24" i="3"/>
  <c r="AL24" i="3" s="1"/>
  <c r="AG24" i="3"/>
  <c r="AF24" i="3"/>
  <c r="AE24" i="3"/>
  <c r="AV23" i="3"/>
  <c r="AU23" i="3"/>
  <c r="AT23" i="3"/>
  <c r="AS23" i="3"/>
  <c r="AP23" i="3"/>
  <c r="AK23" i="3" s="1"/>
  <c r="AO23" i="3" s="1"/>
  <c r="AM23" i="3"/>
  <c r="AJ23" i="3"/>
  <c r="AN23" i="3" s="1"/>
  <c r="AQ23" i="3" s="1"/>
  <c r="AR23" i="3" s="1"/>
  <c r="AI23" i="3"/>
  <c r="AH23" i="3"/>
  <c r="AL23" i="3" s="1"/>
  <c r="AG23" i="3"/>
  <c r="AF23" i="3"/>
  <c r="AE23" i="3"/>
  <c r="AV22" i="3"/>
  <c r="AU22" i="3"/>
  <c r="AT22" i="3"/>
  <c r="AS22" i="3"/>
  <c r="AP22" i="3"/>
  <c r="AK22" i="3" s="1"/>
  <c r="AO22" i="3" s="1"/>
  <c r="AM22" i="3"/>
  <c r="AJ22" i="3"/>
  <c r="AN22" i="3" s="1"/>
  <c r="AI22" i="3"/>
  <c r="AH22" i="3"/>
  <c r="AL22" i="3" s="1"/>
  <c r="AQ22" i="3" s="1"/>
  <c r="AR22" i="3" s="1"/>
  <c r="AG22" i="3"/>
  <c r="AF22" i="3"/>
  <c r="AE22" i="3"/>
  <c r="AD22" i="3" s="1"/>
  <c r="AV21" i="3"/>
  <c r="AT21" i="3"/>
  <c r="AU21" i="3" s="1"/>
  <c r="AS21" i="3"/>
  <c r="AP21" i="3"/>
  <c r="AM21" i="3"/>
  <c r="AK21" i="3"/>
  <c r="AO21" i="3" s="1"/>
  <c r="AJ21" i="3"/>
  <c r="AN21" i="3" s="1"/>
  <c r="AI21" i="3"/>
  <c r="AH21" i="3"/>
  <c r="AL21" i="3" s="1"/>
  <c r="AG21" i="3"/>
  <c r="AF21" i="3"/>
  <c r="AE21" i="3"/>
  <c r="AV20" i="3"/>
  <c r="AU20" i="3"/>
  <c r="AT20" i="3"/>
  <c r="AS20" i="3"/>
  <c r="AP20" i="3"/>
  <c r="AN20" i="3"/>
  <c r="AM20" i="3"/>
  <c r="AK20" i="3"/>
  <c r="AO20" i="3" s="1"/>
  <c r="AJ20" i="3"/>
  <c r="AI20" i="3"/>
  <c r="AH20" i="3"/>
  <c r="AL20" i="3" s="1"/>
  <c r="AG20" i="3"/>
  <c r="AF20" i="3"/>
  <c r="AE20" i="3"/>
  <c r="AV19" i="3"/>
  <c r="AU19" i="3"/>
  <c r="AT19" i="3"/>
  <c r="AS19" i="3"/>
  <c r="AP19" i="3"/>
  <c r="AK19" i="3" s="1"/>
  <c r="AO19" i="3" s="1"/>
  <c r="AN19" i="3"/>
  <c r="AM19" i="3"/>
  <c r="AJ19" i="3"/>
  <c r="AI19" i="3"/>
  <c r="AH19" i="3"/>
  <c r="AL19" i="3" s="1"/>
  <c r="AQ19" i="3" s="1"/>
  <c r="AR19" i="3" s="1"/>
  <c r="AG19" i="3"/>
  <c r="AF19" i="3"/>
  <c r="AE19" i="3"/>
  <c r="AV18" i="3"/>
  <c r="AU18" i="3"/>
  <c r="AT18" i="3"/>
  <c r="AS18" i="3"/>
  <c r="AP18" i="3"/>
  <c r="AK18" i="3" s="1"/>
  <c r="AO18" i="3" s="1"/>
  <c r="AM18" i="3"/>
  <c r="AJ18" i="3"/>
  <c r="AN18" i="3" s="1"/>
  <c r="AI18" i="3"/>
  <c r="AH18" i="3"/>
  <c r="AL18" i="3" s="1"/>
  <c r="AQ18" i="3" s="1"/>
  <c r="AR18" i="3" s="1"/>
  <c r="AG18" i="3"/>
  <c r="AF18" i="3"/>
  <c r="AE18" i="3"/>
  <c r="AD18" i="3" s="1"/>
  <c r="AV17" i="3"/>
  <c r="AT17" i="3"/>
  <c r="AU17" i="3" s="1"/>
  <c r="AS17" i="3"/>
  <c r="AP17" i="3"/>
  <c r="AM17" i="3"/>
  <c r="AK17" i="3"/>
  <c r="AO17" i="3" s="1"/>
  <c r="AJ17" i="3"/>
  <c r="AN17" i="3" s="1"/>
  <c r="AI17" i="3"/>
  <c r="AH17" i="3"/>
  <c r="AL17" i="3" s="1"/>
  <c r="AG17" i="3"/>
  <c r="AF17" i="3"/>
  <c r="AE17" i="3"/>
  <c r="AV16" i="3"/>
  <c r="AU16" i="3"/>
  <c r="AT16" i="3"/>
  <c r="AS16" i="3"/>
  <c r="AP16" i="3"/>
  <c r="AO16" i="3"/>
  <c r="AN16" i="3"/>
  <c r="AM16" i="3"/>
  <c r="AK16" i="3"/>
  <c r="AJ16" i="3"/>
  <c r="AI16" i="3"/>
  <c r="AH16" i="3"/>
  <c r="AL16" i="3" s="1"/>
  <c r="AG16" i="3"/>
  <c r="AF16" i="3"/>
  <c r="AE16" i="3"/>
  <c r="AV15" i="3"/>
  <c r="AU15" i="3"/>
  <c r="AT15" i="3"/>
  <c r="AS15" i="3"/>
  <c r="AP15" i="3"/>
  <c r="AK15" i="3" s="1"/>
  <c r="AO15" i="3" s="1"/>
  <c r="AN15" i="3"/>
  <c r="AM15" i="3"/>
  <c r="AJ15" i="3"/>
  <c r="AI15" i="3"/>
  <c r="AH15" i="3"/>
  <c r="AL15" i="3" s="1"/>
  <c r="AQ15" i="3" s="1"/>
  <c r="AR15" i="3" s="1"/>
  <c r="AG15" i="3"/>
  <c r="AF15" i="3"/>
  <c r="AE15" i="3"/>
  <c r="AV14" i="3"/>
  <c r="AT14" i="3"/>
  <c r="AU14" i="3" s="1"/>
  <c r="AS14" i="3"/>
  <c r="AP14" i="3"/>
  <c r="AO14" i="3"/>
  <c r="AM14" i="3"/>
  <c r="AK14" i="3"/>
  <c r="AJ14" i="3"/>
  <c r="AN14" i="3" s="1"/>
  <c r="AI14" i="3"/>
  <c r="AH14" i="3"/>
  <c r="AL14" i="3" s="1"/>
  <c r="AQ14" i="3" s="1"/>
  <c r="AR14" i="3" s="1"/>
  <c r="AG14" i="3"/>
  <c r="AF14" i="3"/>
  <c r="AE14" i="3"/>
  <c r="AD14" i="3" s="1"/>
  <c r="AV13" i="3"/>
  <c r="AT13" i="3"/>
  <c r="AU13" i="3" s="1"/>
  <c r="AS13" i="3"/>
  <c r="AP13" i="3"/>
  <c r="AM13" i="3"/>
  <c r="AK13" i="3"/>
  <c r="AO13" i="3" s="1"/>
  <c r="AJ13" i="3"/>
  <c r="AN13" i="3" s="1"/>
  <c r="AI13" i="3"/>
  <c r="AH13" i="3"/>
  <c r="AL13" i="3" s="1"/>
  <c r="AG13" i="3"/>
  <c r="AF13" i="3"/>
  <c r="AE13" i="3"/>
  <c r="AV12" i="3"/>
  <c r="AU12" i="3"/>
  <c r="AT12" i="3"/>
  <c r="AS12" i="3"/>
  <c r="AP12" i="3"/>
  <c r="AN12" i="3"/>
  <c r="AM12" i="3"/>
  <c r="AK12" i="3"/>
  <c r="AO12" i="3" s="1"/>
  <c r="AJ12" i="3"/>
  <c r="AI12" i="3"/>
  <c r="AH12" i="3"/>
  <c r="AL12" i="3" s="1"/>
  <c r="AQ12" i="3" s="1"/>
  <c r="AR12" i="3" s="1"/>
  <c r="AG12" i="3"/>
  <c r="AF12" i="3"/>
  <c r="AE12" i="3"/>
  <c r="AV11" i="3"/>
  <c r="AT11" i="3"/>
  <c r="AU11" i="3" s="1"/>
  <c r="AS11" i="3"/>
  <c r="AP11" i="3"/>
  <c r="AK11" i="3" s="1"/>
  <c r="AO11" i="3" s="1"/>
  <c r="AN11" i="3"/>
  <c r="AM11" i="3"/>
  <c r="AJ11" i="3"/>
  <c r="AI11" i="3"/>
  <c r="AH11" i="3"/>
  <c r="AL11" i="3" s="1"/>
  <c r="AG11" i="3"/>
  <c r="AF11" i="3"/>
  <c r="AE11" i="3"/>
  <c r="AV10" i="3"/>
  <c r="AT10" i="3"/>
  <c r="AU10" i="3" s="1"/>
  <c r="AS10" i="3"/>
  <c r="AP10" i="3"/>
  <c r="AO10" i="3"/>
  <c r="AM10" i="3"/>
  <c r="AK10" i="3"/>
  <c r="AJ10" i="3"/>
  <c r="AN10" i="3" s="1"/>
  <c r="AI10" i="3"/>
  <c r="AH10" i="3"/>
  <c r="AL10" i="3" s="1"/>
  <c r="AQ10" i="3" s="1"/>
  <c r="AR10" i="3" s="1"/>
  <c r="AG10" i="3"/>
  <c r="AF10" i="3"/>
  <c r="AE10" i="3"/>
  <c r="AV9" i="3"/>
  <c r="AT9" i="3"/>
  <c r="AU9" i="3" s="1"/>
  <c r="AS9" i="3"/>
  <c r="AP9" i="3"/>
  <c r="AM9" i="3"/>
  <c r="AK9" i="3"/>
  <c r="AO9" i="3" s="1"/>
  <c r="AJ9" i="3"/>
  <c r="AN9" i="3" s="1"/>
  <c r="AI9" i="3"/>
  <c r="AH9" i="3"/>
  <c r="AL9" i="3" s="1"/>
  <c r="AQ9" i="3" s="1"/>
  <c r="AR9" i="3" s="1"/>
  <c r="AG9" i="3"/>
  <c r="AF9" i="3"/>
  <c r="AE9" i="3"/>
  <c r="AV8" i="3"/>
  <c r="AU8" i="3"/>
  <c r="AT8" i="3"/>
  <c r="AS8" i="3"/>
  <c r="AP8" i="3"/>
  <c r="AO8" i="3"/>
  <c r="AN8" i="3"/>
  <c r="AM8" i="3"/>
  <c r="AK8" i="3"/>
  <c r="AJ8" i="3"/>
  <c r="AI8" i="3"/>
  <c r="AH8" i="3"/>
  <c r="AL8" i="3" s="1"/>
  <c r="AD8" i="3" s="1"/>
  <c r="AG8" i="3"/>
  <c r="AF8" i="3"/>
  <c r="AE8" i="3"/>
  <c r="AV7" i="3"/>
  <c r="AT7" i="3"/>
  <c r="AU7" i="3" s="1"/>
  <c r="AS7" i="3"/>
  <c r="AP7" i="3"/>
  <c r="AM7" i="3"/>
  <c r="AK7" i="3"/>
  <c r="AO7" i="3" s="1"/>
  <c r="AJ7" i="3"/>
  <c r="AN7" i="3" s="1"/>
  <c r="AI7" i="3"/>
  <c r="AH7" i="3"/>
  <c r="AL7" i="3" s="1"/>
  <c r="AG7" i="3"/>
  <c r="AF7" i="3"/>
  <c r="AE7" i="3"/>
  <c r="AV6" i="3"/>
  <c r="AT6" i="3"/>
  <c r="AU6" i="3" s="1"/>
  <c r="AS6" i="3"/>
  <c r="AP6" i="3"/>
  <c r="AM6" i="3"/>
  <c r="AK6" i="3"/>
  <c r="AO6" i="3" s="1"/>
  <c r="AJ6" i="3"/>
  <c r="AN6" i="3" s="1"/>
  <c r="AI6" i="3"/>
  <c r="AH6" i="3"/>
  <c r="AL6" i="3" s="1"/>
  <c r="AG6" i="3"/>
  <c r="AF6" i="3"/>
  <c r="AE6" i="3"/>
  <c r="AV5" i="3"/>
  <c r="AU5" i="3"/>
  <c r="AT5" i="3"/>
  <c r="AS5" i="3"/>
  <c r="AP5" i="3"/>
  <c r="AM5" i="3"/>
  <c r="AK5" i="3"/>
  <c r="AO5" i="3" s="1"/>
  <c r="AJ5" i="3"/>
  <c r="AN5" i="3" s="1"/>
  <c r="AI5" i="3"/>
  <c r="AH5" i="3"/>
  <c r="AL5" i="3" s="1"/>
  <c r="AQ5" i="3" s="1"/>
  <c r="AR5" i="3" s="1"/>
  <c r="AG5" i="3"/>
  <c r="AF5" i="3"/>
  <c r="AE5" i="3"/>
  <c r="AV4" i="3"/>
  <c r="AT4" i="3"/>
  <c r="AU4" i="3" s="1"/>
  <c r="AS4" i="3"/>
  <c r="AP4" i="3"/>
  <c r="AK4" i="3" s="1"/>
  <c r="AO4" i="3" s="1"/>
  <c r="AM4" i="3"/>
  <c r="AJ4" i="3"/>
  <c r="AN4" i="3" s="1"/>
  <c r="AI4" i="3"/>
  <c r="AH4" i="3"/>
  <c r="AL4" i="3" s="1"/>
  <c r="AG4" i="3"/>
  <c r="AF4" i="3"/>
  <c r="AE4" i="3"/>
  <c r="AD5" i="3" l="1"/>
  <c r="AD10" i="3"/>
  <c r="AQ33" i="3"/>
  <c r="AR33" i="3" s="1"/>
  <c r="AD33" i="3"/>
  <c r="AQ41" i="3"/>
  <c r="AR41" i="3" s="1"/>
  <c r="AD41" i="3"/>
  <c r="AQ49" i="3"/>
  <c r="AR49" i="3" s="1"/>
  <c r="AD49" i="3"/>
  <c r="AQ57" i="3"/>
  <c r="AR57" i="3" s="1"/>
  <c r="AD57" i="3"/>
  <c r="AQ65" i="3"/>
  <c r="AR65" i="3" s="1"/>
  <c r="AD65" i="3"/>
  <c r="AD7" i="3"/>
  <c r="AQ4" i="3"/>
  <c r="AR4" i="3" s="1"/>
  <c r="AD4" i="3"/>
  <c r="AQ6" i="3"/>
  <c r="AR6" i="3" s="1"/>
  <c r="AD13" i="3"/>
  <c r="AD9" i="3"/>
  <c r="AQ69" i="3"/>
  <c r="AR69" i="3" s="1"/>
  <c r="AD69" i="3"/>
  <c r="AQ7" i="3"/>
  <c r="AR7" i="3" s="1"/>
  <c r="AQ11" i="3"/>
  <c r="AR11" i="3" s="1"/>
  <c r="AD11" i="3"/>
  <c r="AD6" i="3"/>
  <c r="AQ13" i="3"/>
  <c r="AR13" i="3" s="1"/>
  <c r="AQ21" i="3"/>
  <c r="AR21" i="3" s="1"/>
  <c r="AD21" i="3"/>
  <c r="AQ73" i="3"/>
  <c r="AR73" i="3" s="1"/>
  <c r="AD73" i="3"/>
  <c r="AQ77" i="3"/>
  <c r="AR77" i="3" s="1"/>
  <c r="AD77" i="3"/>
  <c r="AQ17" i="3"/>
  <c r="AR17" i="3" s="1"/>
  <c r="AD17" i="3"/>
  <c r="AQ25" i="3"/>
  <c r="AR25" i="3" s="1"/>
  <c r="AD25" i="3"/>
  <c r="AD29" i="3"/>
  <c r="AQ30" i="3"/>
  <c r="AR30" i="3" s="1"/>
  <c r="AD30" i="3"/>
  <c r="AQ8" i="3"/>
  <c r="AR8" i="3" s="1"/>
  <c r="AD15" i="3"/>
  <c r="AD16" i="3"/>
  <c r="AD20" i="3"/>
  <c r="AQ28" i="3"/>
  <c r="AR28" i="3" s="1"/>
  <c r="AQ48" i="3"/>
  <c r="AR48" i="3" s="1"/>
  <c r="AQ56" i="3"/>
  <c r="AR56" i="3" s="1"/>
  <c r="AD70" i="3"/>
  <c r="AQ80" i="3"/>
  <c r="AR80" i="3" s="1"/>
  <c r="AD80" i="3"/>
  <c r="AQ84" i="3"/>
  <c r="AR84" i="3" s="1"/>
  <c r="AD84" i="3"/>
  <c r="AQ92" i="3"/>
  <c r="AR92" i="3" s="1"/>
  <c r="AD92" i="3"/>
  <c r="AQ97" i="3"/>
  <c r="AR97" i="3" s="1"/>
  <c r="AD97" i="3"/>
  <c r="AQ32" i="3"/>
  <c r="AR32" i="3" s="1"/>
  <c r="AD19" i="3"/>
  <c r="AD24" i="3"/>
  <c r="AD28" i="3"/>
  <c r="AD32" i="3"/>
  <c r="AD35" i="3"/>
  <c r="AD37" i="3"/>
  <c r="AD40" i="3"/>
  <c r="AD43" i="3"/>
  <c r="AD45" i="3"/>
  <c r="AD48" i="3"/>
  <c r="AD51" i="3"/>
  <c r="AD53" i="3"/>
  <c r="AD56" i="3"/>
  <c r="AD59" i="3"/>
  <c r="AD61" i="3"/>
  <c r="AD64" i="3"/>
  <c r="AD71" i="3"/>
  <c r="AQ72" i="3"/>
  <c r="AR72" i="3" s="1"/>
  <c r="AD75" i="3"/>
  <c r="AQ76" i="3"/>
  <c r="AR76" i="3" s="1"/>
  <c r="AD78" i="3"/>
  <c r="AD85" i="3"/>
  <c r="AD12" i="3"/>
  <c r="AQ24" i="3"/>
  <c r="AR24" i="3" s="1"/>
  <c r="AQ40" i="3"/>
  <c r="AR40" i="3" s="1"/>
  <c r="AQ64" i="3"/>
  <c r="AR64" i="3" s="1"/>
  <c r="AQ16" i="3"/>
  <c r="AR16" i="3" s="1"/>
  <c r="AD23" i="3"/>
  <c r="AD27" i="3"/>
  <c r="AQ31" i="3"/>
  <c r="AR31" i="3" s="1"/>
  <c r="AQ36" i="3"/>
  <c r="AR36" i="3" s="1"/>
  <c r="AD38" i="3"/>
  <c r="AQ39" i="3"/>
  <c r="AR39" i="3" s="1"/>
  <c r="AQ44" i="3"/>
  <c r="AR44" i="3" s="1"/>
  <c r="AD46" i="3"/>
  <c r="AQ47" i="3"/>
  <c r="AR47" i="3" s="1"/>
  <c r="AQ52" i="3"/>
  <c r="AR52" i="3" s="1"/>
  <c r="AD54" i="3"/>
  <c r="AQ55" i="3"/>
  <c r="AR55" i="3" s="1"/>
  <c r="AQ60" i="3"/>
  <c r="AR60" i="3" s="1"/>
  <c r="AD62" i="3"/>
  <c r="AQ63" i="3"/>
  <c r="AR63" i="3" s="1"/>
  <c r="AD67" i="3"/>
  <c r="AQ68" i="3"/>
  <c r="AR68" i="3" s="1"/>
  <c r="AD72" i="3"/>
  <c r="AD76" i="3"/>
  <c r="AQ89" i="3"/>
  <c r="AR89" i="3" s="1"/>
  <c r="AQ20" i="3"/>
  <c r="AR20" i="3" s="1"/>
  <c r="AD31" i="3"/>
  <c r="AD36" i="3"/>
  <c r="AD39" i="3"/>
  <c r="AD44" i="3"/>
  <c r="AD47" i="3"/>
  <c r="AD52" i="3"/>
  <c r="AD55" i="3"/>
  <c r="AD60" i="3"/>
  <c r="AD63" i="3"/>
  <c r="AD68" i="3"/>
  <c r="AD74" i="3"/>
  <c r="AQ75" i="3"/>
  <c r="AR75" i="3" s="1"/>
  <c r="AD79" i="3"/>
  <c r="AQ88" i="3"/>
  <c r="AR88" i="3" s="1"/>
  <c r="AD88" i="3"/>
  <c r="AQ90" i="3"/>
  <c r="AR90" i="3" s="1"/>
  <c r="AD83" i="3"/>
  <c r="AD90" i="3"/>
  <c r="AD96" i="3"/>
  <c r="AQ99" i="3"/>
  <c r="AR99" i="3" s="1"/>
  <c r="AD109" i="3"/>
  <c r="AQ122" i="3"/>
  <c r="AR122" i="3" s="1"/>
  <c r="AD122" i="3"/>
  <c r="AQ147" i="3"/>
  <c r="AR147" i="3" s="1"/>
  <c r="AD147" i="3"/>
  <c r="AD86" i="3"/>
  <c r="AQ96" i="3"/>
  <c r="AR96" i="3" s="1"/>
  <c r="AD99" i="3"/>
  <c r="AD101" i="3"/>
  <c r="AD106" i="3"/>
  <c r="AQ108" i="3"/>
  <c r="AR108" i="3" s="1"/>
  <c r="AQ109" i="3"/>
  <c r="AR109" i="3" s="1"/>
  <c r="AD114" i="3"/>
  <c r="AQ117" i="3"/>
  <c r="AR117" i="3" s="1"/>
  <c r="AD127" i="3"/>
  <c r="AQ83" i="3"/>
  <c r="AR83" i="3" s="1"/>
  <c r="AQ91" i="3"/>
  <c r="AR91" i="3" s="1"/>
  <c r="AQ95" i="3"/>
  <c r="AR95" i="3" s="1"/>
  <c r="AD100" i="3"/>
  <c r="AD102" i="3"/>
  <c r="AQ103" i="3"/>
  <c r="AR103" i="3" s="1"/>
  <c r="AD105" i="3"/>
  <c r="AQ110" i="3"/>
  <c r="AR110" i="3" s="1"/>
  <c r="AD113" i="3"/>
  <c r="AQ118" i="3"/>
  <c r="AR118" i="3" s="1"/>
  <c r="AD123" i="3"/>
  <c r="AD139" i="3"/>
  <c r="AQ139" i="3"/>
  <c r="AR139" i="3" s="1"/>
  <c r="AQ87" i="3"/>
  <c r="AR87" i="3" s="1"/>
  <c r="AD91" i="3"/>
  <c r="AD95" i="3"/>
  <c r="AQ100" i="3"/>
  <c r="AR100" i="3" s="1"/>
  <c r="AD103" i="3"/>
  <c r="AQ104" i="3"/>
  <c r="AR104" i="3" s="1"/>
  <c r="AQ105" i="3"/>
  <c r="AR105" i="3" s="1"/>
  <c r="AD110" i="3"/>
  <c r="AQ112" i="3"/>
  <c r="AR112" i="3" s="1"/>
  <c r="AQ113" i="3"/>
  <c r="AR113" i="3" s="1"/>
  <c r="AD121" i="3"/>
  <c r="AQ125" i="3"/>
  <c r="AR125" i="3" s="1"/>
  <c r="AD125" i="3"/>
  <c r="AD131" i="3"/>
  <c r="AQ120" i="3"/>
  <c r="AR120" i="3" s="1"/>
  <c r="AQ126" i="3"/>
  <c r="AR126" i="3" s="1"/>
  <c r="AQ154" i="3"/>
  <c r="AR154" i="3" s="1"/>
  <c r="AQ155" i="3"/>
  <c r="AR155" i="3" s="1"/>
  <c r="AD155" i="3"/>
  <c r="AQ156" i="3"/>
  <c r="AR156" i="3" s="1"/>
  <c r="AQ162" i="3"/>
  <c r="AR162" i="3" s="1"/>
  <c r="AQ163" i="3"/>
  <c r="AR163" i="3" s="1"/>
  <c r="AD163" i="3"/>
  <c r="AD120" i="3"/>
  <c r="AQ124" i="3"/>
  <c r="AR124" i="3" s="1"/>
  <c r="AQ130" i="3"/>
  <c r="AR130" i="3" s="1"/>
  <c r="AQ133" i="3"/>
  <c r="AR133" i="3" s="1"/>
  <c r="AD138" i="3"/>
  <c r="AD140" i="3"/>
  <c r="AQ141" i="3"/>
  <c r="AR141" i="3" s="1"/>
  <c r="AD142" i="3"/>
  <c r="AQ143" i="3"/>
  <c r="AR143" i="3" s="1"/>
  <c r="AD143" i="3"/>
  <c r="AD145" i="3"/>
  <c r="AQ151" i="3"/>
  <c r="AR151" i="3" s="1"/>
  <c r="AD151" i="3"/>
  <c r="AQ159" i="3"/>
  <c r="AR159" i="3" s="1"/>
  <c r="AD159" i="3"/>
  <c r="AD119" i="3"/>
  <c r="AD124" i="3"/>
  <c r="AD128" i="3"/>
  <c r="AD130" i="3"/>
  <c r="AD141" i="3"/>
  <c r="AD149" i="3"/>
  <c r="AD152" i="3"/>
  <c r="AQ153" i="3"/>
  <c r="AR153" i="3" s="1"/>
  <c r="AD137" i="3"/>
  <c r="AD146" i="3"/>
  <c r="AD150" i="3"/>
  <c r="AD153" i="3"/>
  <c r="AQ158" i="3"/>
  <c r="AR158" i="3" s="1"/>
  <c r="AD166" i="3"/>
  <c r="AD129" i="3"/>
  <c r="AD133" i="3"/>
  <c r="AQ142" i="3"/>
  <c r="AR142" i="3" s="1"/>
  <c r="AD154" i="3"/>
  <c r="AD160" i="3"/>
  <c r="AQ161" i="3"/>
  <c r="AR161" i="3" s="1"/>
  <c r="AQ166" i="3"/>
  <c r="AR166" i="3" s="1"/>
  <c r="AQ150" i="3"/>
  <c r="AR150" i="3" s="1"/>
  <c r="AD156" i="3"/>
  <c r="AQ157" i="3"/>
  <c r="AR157" i="3" s="1"/>
  <c r="AD161" i="3"/>
  <c r="AD162" i="3"/>
  <c r="AD164" i="3"/>
  <c r="AQ165" i="3"/>
  <c r="AR165" i="3" s="1"/>
</calcChain>
</file>

<file path=xl/comments1.xml><?xml version="1.0" encoding="utf-8"?>
<comments xmlns="http://schemas.openxmlformats.org/spreadsheetml/2006/main">
  <authors>
    <author>Diana Maria Toro Giraldo</author>
  </authors>
  <commentList>
    <comment ref="O133" authorId="0" shapeId="0">
      <text>
        <r>
          <rPr>
            <b/>
            <sz val="9"/>
            <color indexed="81"/>
            <rFont val="Tahoma"/>
            <charset val="1"/>
          </rPr>
          <t>Diana Maria Toro Giraldo:</t>
        </r>
        <r>
          <rPr>
            <sz val="9"/>
            <color indexed="81"/>
            <rFont val="Tahoma"/>
            <charset val="1"/>
          </rPr>
          <t xml:space="preserve">
Trimestral</t>
        </r>
      </text>
    </comment>
    <comment ref="K142" authorId="0" shapeId="0">
      <text>
        <r>
          <rPr>
            <b/>
            <sz val="9"/>
            <color indexed="81"/>
            <rFont val="Tahoma"/>
            <charset val="1"/>
          </rPr>
          <t>Diana Maria Toro Giraldo:</t>
        </r>
        <r>
          <rPr>
            <sz val="9"/>
            <color indexed="81"/>
            <rFont val="Tahoma"/>
            <charset val="1"/>
          </rPr>
          <t xml:space="preserve">
digita</t>
        </r>
      </text>
    </comment>
    <comment ref="B147" authorId="0" shapeId="0">
      <text>
        <r>
          <rPr>
            <b/>
            <sz val="9"/>
            <color indexed="81"/>
            <rFont val="Tahoma"/>
            <charset val="1"/>
          </rPr>
          <t>Diana Maria Toro Giraldo:</t>
        </r>
        <r>
          <rPr>
            <sz val="9"/>
            <color indexed="81"/>
            <rFont val="Tahoma"/>
            <charset val="1"/>
          </rPr>
          <t xml:space="preserve">
pendiente de consulta de Yalenis</t>
        </r>
      </text>
    </comment>
  </commentList>
</comments>
</file>

<file path=xl/sharedStrings.xml><?xml version="1.0" encoding="utf-8"?>
<sst xmlns="http://schemas.openxmlformats.org/spreadsheetml/2006/main" count="5476" uniqueCount="774">
  <si>
    <t>MEDIO DE CONSERVACIÓN Y/O SOPORTE</t>
  </si>
  <si>
    <t>IDIOMA</t>
  </si>
  <si>
    <t>NOMBRE O TITULO DE LA CATEGORIA DE INFORMACION</t>
  </si>
  <si>
    <t>DESCRIPCIÓN DEL CONTENIDO DE LA CATEGORIA DE INFORMACION</t>
  </si>
  <si>
    <t>INFORMACIÓN PUBLICADA O DISPONIBLE</t>
  </si>
  <si>
    <t>DOCUMENTO FISICO Ó DIGITAL</t>
  </si>
  <si>
    <t>Grupo de Comunicaciones</t>
  </si>
  <si>
    <t>Grupo de Contabilidad</t>
  </si>
  <si>
    <t>Castellano</t>
  </si>
  <si>
    <t>Informes a Otras Entidades</t>
  </si>
  <si>
    <t>INFORMES</t>
  </si>
  <si>
    <t>Compuesta por documentos de carácter misional, que dan testimonio de la función de vigilancia y control que realiza la Superintendencia.</t>
  </si>
  <si>
    <t>ACTAS</t>
  </si>
  <si>
    <t>PRESUPUESTO</t>
  </si>
  <si>
    <t>- Texto
- Hoja de Cálculo</t>
  </si>
  <si>
    <t>- Texto</t>
  </si>
  <si>
    <t>- Web</t>
  </si>
  <si>
    <t>Orfeo</t>
  </si>
  <si>
    <t>Pagina WEB de la Entidad</t>
  </si>
  <si>
    <t>Informes a Entes de Control</t>
  </si>
  <si>
    <t>Informes de Gestión</t>
  </si>
  <si>
    <t>Plan Anticorrupción y Atención al Ciudadano</t>
  </si>
  <si>
    <t>Plan Estratégico</t>
  </si>
  <si>
    <t>Planes de Acción</t>
  </si>
  <si>
    <t>Anteproyecto de presupuesto</t>
  </si>
  <si>
    <t>Marco de gasto de mediano plazo</t>
  </si>
  <si>
    <t>Proyectos de Inversión SSPD</t>
  </si>
  <si>
    <t>PLANES</t>
  </si>
  <si>
    <t>PROYECTOS</t>
  </si>
  <si>
    <t>Atienden requerimientos de entes de control</t>
  </si>
  <si>
    <t>Constituida por los documentos de carácter administrativo, que dan testimonio de la información requerida por los entes externos de control y vigilancia a la superintendencia.</t>
  </si>
  <si>
    <t>Constituida por los documentos de carácter administrativo que dan testimonio de la Gestion realizada por la Entidad</t>
  </si>
  <si>
    <t>Documento que describe estrategias institucionales para fortalecer las politicas anticorrupcion y atencion al ciudadano generadas por el gobierno</t>
  </si>
  <si>
    <t>Documento que integra los lineamientos estrategico de la Entidad (mision, vision, politica, objetivos)</t>
  </si>
  <si>
    <t>Documento donde se define la planeación y responsabilidades institucionales frente a las disposiciones del PND, a líneas de gobierno complementarias a las establecidas en el PND, como aquellas contenidas en documentos CONPES relacionadas con las competencias de la Entidad y /o líneas de gobierno establecidas en otros escenarios formales o informales.</t>
  </si>
  <si>
    <t>Es el instrumento de programación anual de las metas para dar cumplimiento a lo definido en el plan indicativo y responder a la gestión del día a día, funciones de cada dependencia. A su vez, es el instrumento sobre el cual se realiza la actividad de seguimiento y autoevaluación, de la cual se debe generar información clara y consistente sobre el avance en el cumplimiento de las metas establecidas, que servirá de soporte para la toma de decisiones gerencial y a los procesos de rendición de cuentas y mejoramiento continuo</t>
  </si>
  <si>
    <t>Orientar la preparación del anteproyecto anual de presupuesto y la revisión del marco de gasto de mediano plazo de acuerdo con los lineamientos establecidos por el Gobierno Nacional, con el propósito de facilitar el cumplimiento de la misión y objetivos institucionales.</t>
  </si>
  <si>
    <t>Es la proyección y repriorización de gasto, a través del cual las decisiones presupuestales anuales son conducidas por prioridades de política y disciplinadas por una restricción de recursos de mediano plazo, como resultado de un proceso iterativo de toma de decisiones a través del cual se concilian las restricciones agregadas con la proyección de los costos sectoriales.</t>
  </si>
  <si>
    <t>Se entiende como la unidad operacional de la planeación del desarrollo que vincula recursos públicos (humanos, físicos, monetarios, entre otros) para resolver problemas o necesidades sentidas de la población. Contemplan actividades limitadas en el tiempo, que utilizan total o parcialmente estos recursos, con el fin de crear, ampliar, mejorar o recuperar la capacidad de producción o de provisión de bienes o servicios por parte del Estado.</t>
  </si>
  <si>
    <t>Orfeo, Pagina WEB de la Entidad</t>
  </si>
  <si>
    <t>Pagina WEB de la Entidad y SIGME</t>
  </si>
  <si>
    <t>SISGESTION, pagina WEB</t>
  </si>
  <si>
    <t>Pagina WEB de la Entidad, ORFEO</t>
  </si>
  <si>
    <t>- Texto
- Hoja de Cálculo
- Presentación</t>
  </si>
  <si>
    <t>Plan Indicativo Cuatrienal</t>
  </si>
  <si>
    <t>Actas Comité de Contratación</t>
  </si>
  <si>
    <t>Plan Anual de Adquisiciones</t>
  </si>
  <si>
    <t>PLAN</t>
  </si>
  <si>
    <t>Inventario Individual de Bienes</t>
  </si>
  <si>
    <t xml:space="preserve">INVENTARIO </t>
  </si>
  <si>
    <t>Procesos de Baja de Bienes</t>
  </si>
  <si>
    <t>PROCESOS</t>
  </si>
  <si>
    <t>Programas de Seguros</t>
  </si>
  <si>
    <t>PROGRAMAS</t>
  </si>
  <si>
    <t>Sistema de Gestión Ambiental</t>
  </si>
  <si>
    <t>Caja Menor</t>
  </si>
  <si>
    <t>CAJA MENOR</t>
  </si>
  <si>
    <t>Historial de Infraestructura e Inmuebles</t>
  </si>
  <si>
    <t>HISTORIAS</t>
  </si>
  <si>
    <t>Historial de Vehículos</t>
  </si>
  <si>
    <t xml:space="preserve">Actas de Eliminación de Documentos </t>
  </si>
  <si>
    <t>Consecutivo de Autos</t>
  </si>
  <si>
    <t>CONSECUTIVO DE COMUNICACIONES OFICIALES</t>
  </si>
  <si>
    <t>Consecutivo de Comunicaciones Internas</t>
  </si>
  <si>
    <t>Consecutivo de Comunicaciones Oficiales Enviadas</t>
  </si>
  <si>
    <t>Bancos Terminológicos de Tipos, Series y Sub-Series Documentales.</t>
  </si>
  <si>
    <t xml:space="preserve">INSTRUMENTOS ARCHIVÍSTICOS </t>
  </si>
  <si>
    <t>Inventario Documental</t>
  </si>
  <si>
    <t xml:space="preserve">Mapas de Procesos, Flujos Documentales y la Descripción de Las Funciones de las Unidades Administrativas de la Entidad </t>
  </si>
  <si>
    <t>Modelo de Requisitos Para la Gestión de Documentos Electrónicos.</t>
  </si>
  <si>
    <t>Plan Institucional de Archivos de la Entidad (PINAR)</t>
  </si>
  <si>
    <t>Programa de Gestión Documental</t>
  </si>
  <si>
    <t>Tabla de Retención Documental</t>
  </si>
  <si>
    <t>Tabla de Valoración Documental</t>
  </si>
  <si>
    <t>Tablas de Control de Acceso Para el Establecimiento de Categorías Adecuadas de Derechos y Restricciones de Acceso y Seguridad Aplicables a los Documentos.</t>
  </si>
  <si>
    <t>Planillas de Control de Envío de Correspondencia</t>
  </si>
  <si>
    <t>INSTRUMENTOS DE CONTROL</t>
  </si>
  <si>
    <t xml:space="preserve">Plan de Transferencias Documentales Primarias </t>
  </si>
  <si>
    <t>Plan de Transferencias Documentales Segundarias</t>
  </si>
  <si>
    <t>Consecutivo de Comunicaciones Oficiales Recibidas</t>
  </si>
  <si>
    <t xml:space="preserve">Plan de Conservación Documental </t>
  </si>
  <si>
    <t>Plan de Preservación Digital a Largo Plazo</t>
  </si>
  <si>
    <t>Actas de Comité de Capacitación y Estímulos</t>
  </si>
  <si>
    <t>Convocatoria Externa</t>
  </si>
  <si>
    <t>CONCURSOS</t>
  </si>
  <si>
    <t>Estudios de encargo</t>
  </si>
  <si>
    <t>Planes  de Teletrabajo</t>
  </si>
  <si>
    <t>Programas de Bienestar Social</t>
  </si>
  <si>
    <t>Manual de Evaluación del Desempeño Laboral, Acuerdos de Gestión y Otorgamiento de Incentivos</t>
  </si>
  <si>
    <t>MANUALES</t>
  </si>
  <si>
    <t>Manual de Ingreso, Situaciones Administrativas y Retiro del Servicio</t>
  </si>
  <si>
    <t>Manual de Teletrabajo</t>
  </si>
  <si>
    <t>Manual Prestacional, Salarial y Otros Pagos</t>
  </si>
  <si>
    <t>Plan Anual de Incentivos Institucionales</t>
  </si>
  <si>
    <t>Plan Anual de Vacantes</t>
  </si>
  <si>
    <t>Plan de Previsión de Recursos Humanos</t>
  </si>
  <si>
    <t xml:space="preserve">Plan de Trabajo Anual del Sistema de Gestión de Seguridad y Salud en el Trabajo - SG-SST </t>
  </si>
  <si>
    <t>Plan Estratégico de Talento Humano</t>
  </si>
  <si>
    <t>Plan Institucional de Capacitación</t>
  </si>
  <si>
    <t>Políticas de Seguridad y Salud en el Trabajo</t>
  </si>
  <si>
    <t>POLÍTICAS</t>
  </si>
  <si>
    <t>Informe Estadísticos</t>
  </si>
  <si>
    <t xml:space="preserve">Programa de Participación Ciudadana </t>
  </si>
  <si>
    <t>Queja Reclamo y Sugerencias</t>
  </si>
  <si>
    <t xml:space="preserve">QUEJA, RECLAMO Y SUGERENCIA </t>
  </si>
  <si>
    <t xml:space="preserve">Resoluciones </t>
  </si>
  <si>
    <t>RESOLUCIONES</t>
  </si>
  <si>
    <t>Informe de Calidad del SUI</t>
  </si>
  <si>
    <t>Informes Estadísticos</t>
  </si>
  <si>
    <t>Informes Sectoriales</t>
  </si>
  <si>
    <t xml:space="preserve">INFORMES </t>
  </si>
  <si>
    <t>Plan de Acción Calidad de Agua</t>
  </si>
  <si>
    <t>Plan de Saneamiento y Manejo de Vertimiento</t>
  </si>
  <si>
    <t>Planes de Gestión Integral de Residuos Solidos</t>
  </si>
  <si>
    <t>Informes de Evaluación y Seguimiento</t>
  </si>
  <si>
    <t>Conformado por la documentación de carácter administrativo que da testimonio de las decisiones tomadas por el grupo tematico de gestion financiera, el cual es encargado de coordinar las acciones contractuales de la superintendencia.</t>
  </si>
  <si>
    <t>Conformada por documentos de carácter administrativo, que suministran información sobre las necesidades de contratacion de la Entidad con objeto, valor, rubro presupuestal, área y  tiempo</t>
  </si>
  <si>
    <t>Conformada por documentos de carácter administrativo que son un listado ordenada de bienes y demás cosas valorables, que pertenecen a la entidad y están a cargo de un funcionario.</t>
  </si>
  <si>
    <t>Constituida por documentos de carácter administrativo, que evidencian las salidas definitivas de elementos o bienes de los inventarios de la entidad.</t>
  </si>
  <si>
    <t>Compuesta por los documentos de carácter administrativo, que soportan la cobertura de los riesgos que pueden tener los bienes de la superintendencia.</t>
  </si>
  <si>
    <t>Informes generados por el área para el soporte y evidencia del plan de acción</t>
  </si>
  <si>
    <t>Constituida por documentos de carácter administrativo, que evidencian la planificación de los procesos para alcanzar los compromisos de la política ambiental, acciones necesarias para mejorar su rendimiento.</t>
  </si>
  <si>
    <t>Conformado por la documentación de carácter administrativo, que evidencia la gestión de un fondo creado para manejar pequeñas cantidades de dinero, relacionadas con la actividad de la entidad.</t>
  </si>
  <si>
    <t>Constituida por los documentos que reflejan el mantenimiento, mejora y control sobre la infraestructura a cargo de la entidad.</t>
  </si>
  <si>
    <t>Constituida por los documentos de carácter fiscal, que reflejan la gestión para con los vehiculos de la entidad</t>
  </si>
  <si>
    <t>Conformado por la documentación de carácter administrativo, que da testimonio de las decisiones tomadas por el comité</t>
  </si>
  <si>
    <t>Consecutivo de Autos oficiales generadas por la entidad en el cumplimiento de sus funciones.</t>
  </si>
  <si>
    <t>Constituida por los documentos de carácter administrativo, que evidencia la producción de consecutiva de comunicados internos que se cruzan entre dependencias de la entidad.</t>
  </si>
  <si>
    <t>Constituida por los documentos de carácter administrativo, que evidencia la producción de consecutiva de comunicados oficiales que se cruzan entre la entidad y terceros o sus empleados.</t>
  </si>
  <si>
    <t>Listado de información que maneja la entidad</t>
  </si>
  <si>
    <t>Registro que sirve para identificar la cantidad de expedientes de un archivo</t>
  </si>
  <si>
    <t xml:space="preserve">Documentos de carácter administrativo que establece la representación gráfica que ayudan a visualizar todos los procesos que se llevan al interior de la entidad desde un punto de vista documental y la interrelación entre ellos. </t>
  </si>
  <si>
    <t>Documentos de carácter administrativo que establece en la entidad cuales son los aspectos a tener en cuenta para la administración de documentos que se producen de manera electrónica o aquellos que siendo documentos físicos se someten a algún procedimiento  migrarlo a un formato digital.</t>
  </si>
  <si>
    <t>Plan que describe las actividades a desarrollar según la normatividad archivistica y las necesidades de la entidad</t>
  </si>
  <si>
    <t xml:space="preserve">Instrumento archivistico que determina las actividades a corto, mediano y largo plazo que </t>
  </si>
  <si>
    <t>Instrumento archivistico que identifica el listado de Series, Subseries y tipos documentales de la entidad</t>
  </si>
  <si>
    <t>Instrumento archivistico que identifica el listado de Series, Subseries y tipos documentales del fondo documental</t>
  </si>
  <si>
    <t>Categoriza el nivel de acceso a la documentación</t>
  </si>
  <si>
    <t>Documentos asociados al envio de información que produce la Entidad</t>
  </si>
  <si>
    <t>Transferencias que suceden del archivo de gestion al archivo central en cumplimiento a la aplicación de las TRD.</t>
  </si>
  <si>
    <t>Transferencias que suceden del archivo central al archivo general de la Nacion en cumplimiento a la aplicación de las TRD y a las TVD</t>
  </si>
  <si>
    <t>Información donde se evidencian los Consecutivos de comunicaciones oficiales recibidas por la Superservicios en el actuar misional de la entidad</t>
  </si>
  <si>
    <t xml:space="preserve">Documento archivistico que permite establecer los planes de conservación de los documentos y actividades para conservacion de  la entidad  </t>
  </si>
  <si>
    <t xml:space="preserve">Documento archivistico que permite establecer los planes de preservación de los documentos electronicos a largo plazo, como las actividades para preservación de la entidad  </t>
  </si>
  <si>
    <t>Conformado por la documentación de carácter administrativo, que refleja las decisiones tomadas respecto a las capacitaciones de los funcionarios de la entidad.</t>
  </si>
  <si>
    <t>Constituida por los documentos de carácter administrativo, que reflejan la gestión de la entidad en cumplimiento de la normatividad para proveer mediante concurso de méritos las vacantes definitivas de la planta global</t>
  </si>
  <si>
    <t>Constituida por los documentos de carácter administrativo, que reflejan la gestión de la entidad en cumplimiento de la Ley 909 de 2004, 1085 de 2015 y concordantes</t>
  </si>
  <si>
    <t>Constituida por Documentos de carácter administrativo, que dan testimonio de la relación o vínculo laboral que se establece entre el funcionario y la entidad</t>
  </si>
  <si>
    <t>Informacion relevante para la toma de decision de otorgar la modalidad de teletrabajo a los funcionarios de la Entidad</t>
  </si>
  <si>
    <t>Conformada por los documentos de carácter administrativo, que evidencian la planificación y ejecución de los procesos para alcanzar la calidad de vida de los empleados de la superintendencia</t>
  </si>
  <si>
    <t>Documento que define los lineamientos para la evaluación del Desempeño Laboral de los funcionarios, as{i como los acuerdos de Gestión y Otorgamiento de Incentivos por su desempeño profesional.</t>
  </si>
  <si>
    <t>Documento que define el Ingreso, las situaciones administrativas y el retiro del servicio de los funcionarios.</t>
  </si>
  <si>
    <t>Documento que define las directrices de Teletrabajo para aquellos funcionarios que tienen aprobado esta modalidad.</t>
  </si>
  <si>
    <t>Documento que define los lineamientos relacionados con las novedades y liquidación prestacional, Salarial y Otros Pagos.</t>
  </si>
  <si>
    <t>Documento que define los lineamientos para otorgar los incentivos a los funcionarios de la entidad.</t>
  </si>
  <si>
    <t>Plan que establece los cargos vacantes de la entidad.</t>
  </si>
  <si>
    <t>Plan que establece la previsión del personal para la entidad.</t>
  </si>
  <si>
    <t>Plan que establece las actividades para ejecutar las actividades relacionadas con el SG-SST.</t>
  </si>
  <si>
    <t>Plan que establece los programas que se ejecuta por parte de la Oficina de Talento Humano.</t>
  </si>
  <si>
    <t>Compuesta por documentos de carácter administrativo, que reflejan las actividades de capacitación programadas y ejecutadas por la entidad para los funcionarios.</t>
  </si>
  <si>
    <t>Documento que emite las directrices para el cumplimiento normativo relacionado con el SG-SST.</t>
  </si>
  <si>
    <t>Conformada por documentos de carácter misional que presentan los resultados de diversas investigaciones y tienen como objetivo describir estados de situación que se prestan de forma cuantitativa o en cifras en temas relacionadas con la prestación de los servicios públicos. Informes sectoriales</t>
  </si>
  <si>
    <t>Conformada por documentos de carácter misional, que dan testimonio de las labores de inspección y vigilancia que realiza la superintendencia, donde se reflejan la gestión de los prestadores de servicios públicos en cuanto al cumplimiento de sus funciones.</t>
  </si>
  <si>
    <t>Conformada por documentos de carácter misional, que evidencian el conjunto de metas, acciones, procedimientos y ajustes que la entidad define y pone en marcha en periodos de tiempo determinados en aspectos de la gestión frente a la calidad del agua.</t>
  </si>
  <si>
    <t>Compuesta por los documentos de carácter misional, que evidencia el conjunto de metas, acciones, procedimientos y ajustes que la entidad define y pone en marcha en periodos de tiempo determinados en aspectos de la gestión frente al manejo de vertimiento.</t>
  </si>
  <si>
    <t>Conformada por los documentos de carácter misional, que evidencian el seguimiento y control a los planes de gestion integral de Residuos Solidos del prestador.</t>
  </si>
  <si>
    <t>Conformada por los documentos de carácter administrativo, que dan testimonio de las alertas ciudadanas presentadas por los ciudadanos .</t>
  </si>
  <si>
    <t>Orfeo - SECOP</t>
  </si>
  <si>
    <t>Orfeo, SISGESTION</t>
  </si>
  <si>
    <t>RFWEB, Orfeo</t>
  </si>
  <si>
    <t>Orfeo, SIIF Nacion</t>
  </si>
  <si>
    <t>Orfeo, Aranda</t>
  </si>
  <si>
    <t>Pagina WEB y Orfeo</t>
  </si>
  <si>
    <t>Orfeo, CNSC</t>
  </si>
  <si>
    <t>Orfeo, GRUPO DE TALENTO HUMANO - INTRANET</t>
  </si>
  <si>
    <t>SIGME</t>
  </si>
  <si>
    <t>Orfeo, Drive, pagina WEB, SIGME</t>
  </si>
  <si>
    <t>Orfeo, Drive, pagina WEB, SIGME,SUI, SISGESTIÓN</t>
  </si>
  <si>
    <t>SUI</t>
  </si>
  <si>
    <t>Pagina Web</t>
  </si>
  <si>
    <t>- Texto
- Audio
- Video</t>
  </si>
  <si>
    <t>- Texto
- Hoja de Cálculo
- Web</t>
  </si>
  <si>
    <t>- Texto
- Hoja de Cálculo
- Documento Gráfico
- Audio
- Video</t>
  </si>
  <si>
    <t>- Texto
- Hoja de Cálculo
- Documento Gráfico</t>
  </si>
  <si>
    <t>- Texto
- Hoja de Cálculo
- Presentación
- Documento Gráfico
- Audio</t>
  </si>
  <si>
    <t>- Texto
- Hoja de Cálculo
- Presentación
- Documento Gráfico
- Audio
- Video</t>
  </si>
  <si>
    <t>Conformado por la documentación de carácter administrativo, que evidencia la gestión de un fondo creado para manejar pequeñas cantidades de dinero, relacionadas con la actividad de la Dirección Territorial Norte.</t>
  </si>
  <si>
    <t>Conformado por la documentación de carácter administrativo, que evidencia la gestión de un fondo creado para manejar pequeñas cantidades de dinero, relacionadas con la actividad de la Dirección Territorial Occidente.</t>
  </si>
  <si>
    <t>Conformado por la documentación de carácter administrativo, que evidencia la gestión de un fondo creado para manejar pequeñas cantidades de dinero, relacionadas con la actividad de la Dirección Territorial Oriente.</t>
  </si>
  <si>
    <t>Conformado por la documentación de carácter administrativo, que evidencia la gestión de un fondo creado para manejar pequeñas cantidades de dinero, relacionadas con la actividad de la Dirección Territorial Suroccidente.</t>
  </si>
  <si>
    <t>Conformada por documentos de carácter misional que presentan los resultados de la gestion del proceso y tienen como objetivo describir estados de situación que se prestan de forma cuantitativa o en cifras en temas relacionadas con la prestación de los servicios públicos. - Dirección Territorial Norte.</t>
  </si>
  <si>
    <t>Conformada por documentos de carácter misional que presentan los resultados de la gestion del proceso y tienen como objetivo describir estados de situación que se prestan de forma cuantitativa o en cifras en temas relacionadas con la prestación de los servicios públicos. - Dirección Territorial Occidente.</t>
  </si>
  <si>
    <t>Conformada por documentos de carácter misional que presentan los resultados de la gestion del proceso y tienen como objetivo describir estados de situación que se prestan de forma cuantitativa o en cifras en temas relacionadas con la prestación de los servicios públicos. - Dirección Territorial Oriente.</t>
  </si>
  <si>
    <t>Conformada por documentos de carácter misional que presentan los resultados de la gestion del proceso y tienen como objetivo describir estados de situación que se prestan de forma cuantitativa o en cifras en temas relacionadas con la prestación de los servicios públicos. - Dirección Territorial Suroccidente.</t>
  </si>
  <si>
    <t>Conformado por la documentación de carácter administrativo, que evidencia la gestión de un fondo creado para manejar pequeñas cantidades de dinero, relacionadas con la actividad de la entidad. - Dirección Territorial Centro.</t>
  </si>
  <si>
    <t>Conformada por documentos de carácter misional que presentan los resultados de la gestion del proceso y tienen como objetivo describir estados de situación que se prestan de forma cuantitativa o en cifras en temas relacionadas con la prestación de los servicios públicos. - Dirección Territorial Centro.</t>
  </si>
  <si>
    <t>Constituida por los documentos de carácter administrativo, que dan testimonio de la información requerida por los entes externos de control y vigilancia a la superintendencia. - Dirección Territorial Centro.</t>
  </si>
  <si>
    <t>Constituida por los documentos de carácter administrativo, que dan testimonio de la información requerida por los entes externos de control y vigilancia a la superintendencia. - Dirección Territorial Norte.</t>
  </si>
  <si>
    <t>Constituida por los documentos de carácter administrativo, que dan testimonio de la información requerida por los entes externos de control y vigilancia a la superintendencia. - Dirección Territorial Occidente.</t>
  </si>
  <si>
    <t>Constituida por los documentos de carácter administrativo, que dan testimonio de la información requerida por los entes externos de control y vigilancia a la superintendencia. - Dirección Territorial Oriente.</t>
  </si>
  <si>
    <t>Constituida por los documentos de carácter administrativo, que dan testimonio de la información requerida por los entes externos de control y vigilancia a la superintendencia. - Dirección Territorial Suroccidente.</t>
  </si>
  <si>
    <t>Constituida por los documentos de carácter administrativo, que dan testimonio de la información requerida por los entes de control y vigilancia a la superintendencia. - Dirección General Territorial.</t>
  </si>
  <si>
    <t>Compuesta por documentos de carácter misional, que dan testimonio de la función de vigilancia y control que realiza la Superintendencia. - Dirección Territorial Centro.</t>
  </si>
  <si>
    <t>Compuesta por documentos de carácter misional, que dan testimonio de la función de vigilancia y control que realiza la Superintendencia. - Dirección Territorial Norte.</t>
  </si>
  <si>
    <t>Compuesta por documentos de carácter misional, que dan testimonio de la función de vigilancia y control que realiza la Superintendencia. - Dirección Territorial Occidente.</t>
  </si>
  <si>
    <t>Compuesta por documentos de carácter misional, que dan testimonio de la función de vigilancia y control que realiza la Superintendencia. - Dirección Territorial Oriente.</t>
  </si>
  <si>
    <t>Compuesta por documentos de carácter misional, que dan testimonio de la función de vigilancia y control que realiza la Superintendencia. - Dirección Territorial Suroccidente.</t>
  </si>
  <si>
    <t>Compuesta por documentos de carácter misional, que dan testimonio de la función de vigilancia y control que realiza la Superintendencia. - Dirección General Territorial.</t>
  </si>
  <si>
    <t>Conformada por documentos de carácter misional, que evidencian el conjunto de metas, acciones, procedimientos, programas y ajustes que la entidad define y pone en marcha en aspectos de la gestión frente a la participación ciudadana. - Dirección General Territorial.</t>
  </si>
  <si>
    <t>Conformada por los documentos de carácter administrativo, que dan testimonio de las peticiones quejas y reclamos presentadas por los ciudadanos contra las funciones o funcionarios de la superintendencia. - Dirección General Territorial.</t>
  </si>
  <si>
    <t>Conformada por los documentos de carácter administrativo, que dan testimonio de las peticiones quejas y reclamos presentadas por los ciudadanos contra las funciones o funcionarios de la superintendencia. - Dirección Territorial Centro.</t>
  </si>
  <si>
    <t>Conformada por los documentos de carácter administrativo, que dan testimonio de las peticiones quejas y reclamos presentadas por los ciudadanos contra las funciones o funcionarios de la superintendencia. - Dirección Territorial Norte.</t>
  </si>
  <si>
    <t>Conformada por los documentos de carácter administrativo, que dan testimonio de las peticiones quejas y reclamos presentadas por los ciudadanos contra las funciones o funcionarios de la superintendencia. - Dirección Territorial Occidente.</t>
  </si>
  <si>
    <t>Conformada por los documentos de carácter administrativo, que dan testimonio de las peticiones quejas y reclamos presentadas por los ciudadanos contra las funciones o funcionarios de la superintendencia. - Dirección Territorial Oriente.</t>
  </si>
  <si>
    <t>Conformada por los documentos de carácter administrativo, que dan testimonio de las quejas, reclamos y sugerencias presentadas por los ciudadanos contra las funciones o funcionarios de la superintendencia. - Dirección Territorial Suroccidente.</t>
  </si>
  <si>
    <t>Modelo Estándar de Control Interno MECI (CONTROL INTERNO)</t>
  </si>
  <si>
    <t>Manual del Sistema Integrado de Gestión y Mejora</t>
  </si>
  <si>
    <t>SISTEMA INTEGRADO DE GESTIÓN Y MEJORA</t>
  </si>
  <si>
    <t>Conformada por documentos de carácter administrativo, que evidencian el control a la estrategia, la gestión y la evaluación en la superintendencia, cuyo propósito es orientarla hacia el cumplimiento de sus objetivos institucionales y la contribución de estos a los fines esenciales del estado.</t>
  </si>
  <si>
    <t>Conformada por los documentos y soportes del Sistema de Gestión de Calidad de la Entidad</t>
  </si>
  <si>
    <t xml:space="preserve"> Intranet, SIGME</t>
  </si>
  <si>
    <t>Informes de gestión</t>
  </si>
  <si>
    <t>Orfeo - SISGESTIÓN - Carpeta compartida CDI Apolo (Periòdica)</t>
  </si>
  <si>
    <t>Circulares Externas</t>
  </si>
  <si>
    <t>CIRCULARES</t>
  </si>
  <si>
    <t>Resoluciones</t>
  </si>
  <si>
    <t>Circulares Internas</t>
  </si>
  <si>
    <t>Orfeo, Intranet</t>
  </si>
  <si>
    <t>Derechos de petición</t>
  </si>
  <si>
    <t>DERECHOS DE PETICIÓN</t>
  </si>
  <si>
    <t>DESARROLLO DE SOLUCIONES INFORMÁTICAS</t>
  </si>
  <si>
    <t>Constituida por los documentos de carácter fiscal, que reflejan el pago de los impuestos de la entidad a la Nación.</t>
  </si>
  <si>
    <t>Plan de Tecnologías de la Información (PETI)</t>
  </si>
  <si>
    <t>Manual de Ayuda Para Aplicativo del Registro Único de Prestadores de Servicios Públicos-RUPS</t>
  </si>
  <si>
    <t xml:space="preserve">Manual que sirve  como herramienta de trabajo, para facilitar y agilizar la inscripción, actualización
o cancelación de los prestadores de servicios públicos domiciliarios en el Registro
Único de Prestadores de Servicios Públicos – RUPS, teniendo en cuenta que los
prestadores de servicios públicos, definidos en el artículo 15 de la ley 142 de 1994,
deben inscribirse en el RUPS una vez haya iniciado sus actividades, así como efectuar
las actualizaciones complementaria de que trata la Resolución SSPD No
20151300047005 del 07/10/2015.
</t>
  </si>
  <si>
    <t>Manual de Ayuda Para el Reporte de Información de Proyectos de Inversión en Infraestructura</t>
  </si>
  <si>
    <t>Manual de Herramienta de Monitoreo Infraestructura Tecnológica</t>
  </si>
  <si>
    <t xml:space="preserve">Manual que establecer una directriz para la herramienta de monitoreo que soporta los servicios informáticos de la
entidad, con el fin de fortalecer la gestión de disponibilidad de los servicios de TI de la SUPERSERVICIOS </t>
  </si>
  <si>
    <t>Manual de Políticas de Tratamiento de Datos Personales</t>
  </si>
  <si>
    <t>Manual de Servicios Tecnológicos</t>
  </si>
  <si>
    <t xml:space="preserve">Manual que establece las políticas y lineamientos que brinden la información suficiente para el análisis y toma de
decisiones relacionadas con la capacidad de TI utilizada y disponible, respaldo de datos, los
mantenimientos sobre la infraestructura de TI, los criterios de obsolescencia de la Infraestructura
Tecnológica y las políticas de Supervisión y soporte que determinen la Gestión y operación de las
infraestructura dentro del ámbito de servicio tecnológicos, acorde con las necesidades de la
SUPERSERVICIOS y enmarcado en la estrategia de Gobiernos en Línea, facilitando la evolución de
los sistemas de información para proveer un servicio permanente que beneficie a todos los usuarios,
tanto internos como externos de la entidad.
</t>
  </si>
  <si>
    <t>Manual de Versionamiento de Ítems de Configuración del Repositorio de Gestión de la Configuración de La Superintendencia de Servicios Públicos Domiciliarios</t>
  </si>
  <si>
    <t xml:space="preserve">Manual que sirve Establecer los lineamientos que permitan identificar la evolución de los cambios de una aplicación expresadas en una versión, que se desarrolla en forma directa o por terceros y que se despliegue en producción, facilitando el control de los cambios y las mejoras que se realicen al mismo durante su ciclo de vida, teniendo en cuenta la buenas prácticas de ITIL -RCV (Information Technology Infrastructure Library - Release, Control and Validation) (Menken, 2011)
</t>
  </si>
  <si>
    <t>Manual del Usuario Sistema de Vigilancia y Control – Vocales de Control</t>
  </si>
  <si>
    <t>Plan de Operación de la Infraestructura Tecnológica</t>
  </si>
  <si>
    <t>Plan de Seguridad y Privacidad de la Información</t>
  </si>
  <si>
    <t xml:space="preserve">Plan que determina la planificación de las actividades orientadas a fortalecer el tratamiento de la información que es generada, tratada y custodiada por la entidad; con el fin elevar su nivel de confianza con sus grupos de interés, mediante la preservación de su confidencialidad, integridad y disponibilidad así como también la adopción de las buenas practicas, y el cumplimiento de la política de gobierno digital,
el Modelo de Seguridad y Privacidad de la Información y el marco legal que le sea aplicable.
</t>
  </si>
  <si>
    <t>Plan de Tratamiento de Riesgos de Seguridad y Privacidad de la Información</t>
  </si>
  <si>
    <t>Programa de Cultura en Seguridad, Privacidad y Calidad de la Información</t>
  </si>
  <si>
    <t>Programa Para la Estrategia de Calidad de la Información</t>
  </si>
  <si>
    <t>CONCILIACIONES</t>
  </si>
  <si>
    <t>Orfeo, aplicativo cuentas por cobrar</t>
  </si>
  <si>
    <t>Comentarios a proyectos de Desarrollo Normativo</t>
  </si>
  <si>
    <t>Conformada por los documentos de carácter administrativo, que contienen las opiniones, apreciaciones o juicios para el cambio de una norma  sobre los temas misionales de la entidad propuestos por otras entidades.</t>
  </si>
  <si>
    <t>Actas Comité de Sostenibilidad del Sistema Contable</t>
  </si>
  <si>
    <t>Son las recomendaciones que adopta el comité con el fin de propender que la informacion contable y financiera sea presentada de manera adecuada</t>
  </si>
  <si>
    <t>Boletines de Deudores Morosos</t>
  </si>
  <si>
    <t xml:space="preserve">BOLETINES </t>
  </si>
  <si>
    <t>Reportes de los prestadores de servicios publicos que se encuentran en mora con cuentas a favor de la Entidad</t>
  </si>
  <si>
    <t>- Texto
- Hoja de Cálculo
- Correo Electrónico</t>
  </si>
  <si>
    <t>Publicado en la pagina de la contaduria general de la nacion, (Sistema CHIP)</t>
  </si>
  <si>
    <t>Conciliaciones Bancarias</t>
  </si>
  <si>
    <t>Conformado por la documentación de carácter contable, que permiten comparar y verificar los saldos de las cuentas de la entidad con los extractos bancarios.</t>
  </si>
  <si>
    <t>Conciliaciones Cuentas Títulos de Depósito Judicial</t>
  </si>
  <si>
    <t>Conformada por los documentos de carácter administrativo, cuyos títulos están en custodia para atender procesos de cobro.</t>
  </si>
  <si>
    <t xml:space="preserve">Conciliaciones de Contribuciones </t>
  </si>
  <si>
    <t>Reportes de informacion generados del SIIF y cuentas por cobrar, con el fin de determinar las diferencias entre los sistemas</t>
  </si>
  <si>
    <t xml:space="preserve">Contribuciones Especiales </t>
  </si>
  <si>
    <t xml:space="preserve">CONTRIBUCIONES A LA SUPERINTENDENCIA </t>
  </si>
  <si>
    <t>Conformada por documentos de carácter administrativo que evidencian los aportes económicos que por ley realizan las empresas prestadoras de servicios públicos a la superintendencia.</t>
  </si>
  <si>
    <t xml:space="preserve">Estudio Establecimiento de Contribuciones Especiales </t>
  </si>
  <si>
    <t>Estudio para el calculo de la contribucion especial</t>
  </si>
  <si>
    <t>Declaraciones Municipales</t>
  </si>
  <si>
    <t>DECLARACIONES TRIBUTARIAS</t>
  </si>
  <si>
    <t>Constituida por los documentos de carácter fiscal, que reflejan el pago de los impuestos de carácter local realizados por la entidad.</t>
  </si>
  <si>
    <t>Declaraciones Nacionales</t>
  </si>
  <si>
    <t xml:space="preserve">Estados Financieros </t>
  </si>
  <si>
    <t xml:space="preserve">ESTADOS FINANCIEROS </t>
  </si>
  <si>
    <t>Refleja la situacion financiera y contable de las operaciones de la Entidad</t>
  </si>
  <si>
    <t>Grupo de Tesorería</t>
  </si>
  <si>
    <t>Informes Cartera Morosa</t>
  </si>
  <si>
    <t>Conformada por documentos de carácter administrativo, que reflejan las contribuciones vencidas y multas que por ley deben realizar las empresas prestadoras de servicios públicos a la Superintendencia.</t>
  </si>
  <si>
    <t>- Hoja de Cálculo</t>
  </si>
  <si>
    <t>Aplicativo cuentas por cobrar, Grupo de Contribuciones</t>
  </si>
  <si>
    <t>Informes de Cuentas Reciprocas</t>
  </si>
  <si>
    <t>Constituida por los documentos de carácter administrativo, que reflejan el estado de los aportes que deben ser devueltos a las empresas prestadoras de servicios públicos ya que tienen saldo a favor.</t>
  </si>
  <si>
    <t>Orfeo, Aplicativo cuentas por cobrar, SIIF</t>
  </si>
  <si>
    <t>Comprobante Contable</t>
  </si>
  <si>
    <t>COMPROBANTES</t>
  </si>
  <si>
    <t>Donde se realizan los ajustes de contabilidad</t>
  </si>
  <si>
    <t>- Texto
- Web</t>
  </si>
  <si>
    <t>SIIF</t>
  </si>
  <si>
    <t>Libro Mayor y de Balance</t>
  </si>
  <si>
    <t>LIBROS</t>
  </si>
  <si>
    <t>Conformada por documentos de carácter contable, donde se registran en forma analítica y detallada los valores y la información registrada en libros principales que sirven de soporte para conocer las transacciones individuales de la Superintendencia.</t>
  </si>
  <si>
    <t>Se genera de SIIF</t>
  </si>
  <si>
    <t>Libros Auxiliar</t>
  </si>
  <si>
    <t>Libros de Diario</t>
  </si>
  <si>
    <t>Conformada por documentos de carácter contable donde se recogen, día a día, los hechos económicos de la Superintendencia</t>
  </si>
  <si>
    <t>Movimiento Diario de Tesorería</t>
  </si>
  <si>
    <t>MOVIMIENTO DIARIO DE TESORERÍA</t>
  </si>
  <si>
    <t>Conformada por documentos de carácter contable que evidencian las transacciones contables diarias realizadas por la tesorería de la entidad.</t>
  </si>
  <si>
    <t>Modificaciones Presupuestales</t>
  </si>
  <si>
    <t>Constituida por documentos de carácter administrativo, que permiten adecuar las apropiaciones del presupuesto al requerimiento real para atender las necesidades y compromisos de la entidad.</t>
  </si>
  <si>
    <t>- Texto
- Correo Electrónico</t>
  </si>
  <si>
    <t>Orfeo, Drive, SIIF</t>
  </si>
  <si>
    <t xml:space="preserve">Ejecución Presupuestal </t>
  </si>
  <si>
    <t>Conformada por documentos de carácter administrativo, que reflejan los preliminares de los gastos a efectuar para el desarrollo de los programas y apoyo de las dependencias de la entidad.</t>
  </si>
  <si>
    <t xml:space="preserve">Informes de las actividades realizadas para un periodo determinado , describiendo lo que se recibió , hizo y como se entrega.  Donde se conocen resultados de los planes, programas y protectos del áera por vigencia anuales o durante el desarrollo de funcones. </t>
  </si>
  <si>
    <t>Manual de Políticas Contables</t>
  </si>
  <si>
    <t>MANUAL</t>
  </si>
  <si>
    <t>Manual que contiene las políticas contables de la Superintendencia basandose en la normativa de la contaduría General de la Nación.</t>
  </si>
  <si>
    <t>Informes donde se evidencia el registro técnico de los requerimientos de los entes externos y control y vigilancia a la Superservicios.</t>
  </si>
  <si>
    <t>Manual de Procedimientos Contables</t>
  </si>
  <si>
    <t>Manual que contiene los procedimientos y lineamientos contables de la superservicios.</t>
  </si>
  <si>
    <t>Compuesta por documentos de carácter misional, que dan testimonio del seguimiento y la evaluación</t>
  </si>
  <si>
    <t>Informes a otras Entidades</t>
  </si>
  <si>
    <t>Constituida por los documentos de carácter administrativo, que dan testimonio de la información requerida por otras entidades.</t>
  </si>
  <si>
    <t>Control de Actualización de Medios Electrónicos</t>
  </si>
  <si>
    <t>Control para realizar seguimiento a la publicacion, actualización, eliminacion de información para los canales de divulgación internos y externos.</t>
  </si>
  <si>
    <t>Plan de Promoción y Divulgación Institucional</t>
  </si>
  <si>
    <t xml:space="preserve">Conformada por documentos que están encaminados a divulgar la gestión Institucional y conservar la memoria historica de Comunicaciones. </t>
  </si>
  <si>
    <t>- Texto
- Hoja de Cálculo
- Presentación
- Documento Gráfico
- Audio
- Video
- Animación 
- Web
- Correo Electrónico
- Mensajería Instantánea</t>
  </si>
  <si>
    <t>Canales internos y externos de divulgación</t>
  </si>
  <si>
    <t>Manual de divulgación Institucional</t>
  </si>
  <si>
    <t xml:space="preserve">Manual que establece los lineamientos para la gestión del proceso de Comunicaciones de la Superintendencia de Servicios Públicos  omiciliarios, a partir de las políticas institucionales, campos de comunicación, flujo de información, identificación y relación con los diferentes públicos de interés de la entidad, entre otros aspectos institucionales. </t>
  </si>
  <si>
    <t>Plataforma SIGME</t>
  </si>
  <si>
    <t>Manual de identidad visual</t>
  </si>
  <si>
    <t>Manual que estandariza la identidad e imagen gráfica de la Superintendencia de Servicios Públicos Domiciliarios, a través de lineamientos gráficos básicos para asegurar el
uso adecuado en los documentos y piezas comunicativas de la entidad.</t>
  </si>
  <si>
    <t xml:space="preserve">FORMATO 
</t>
  </si>
  <si>
    <t>REGISTRO ACTIVOS DE INFORMACIÓN</t>
  </si>
  <si>
    <t>SERIE</t>
  </si>
  <si>
    <t>Documento Desarrollo de Soluciones Informáticas</t>
  </si>
  <si>
    <t>Conformada por documentos de carácter administrativo, que dan testimonio de las decisiones tomadas por la Superintendencia en desarrollo de sus funciones. - Dirección Territorial Centro.</t>
  </si>
  <si>
    <t>Conformada por documentos de carácter administrativo, que dan testimonio de las decisiones tomadas por la Superintendencia en desarrollo de sus funciones. - Dirección Territorial Norte.</t>
  </si>
  <si>
    <t>Conformada por documentos de carácter administrativo, que dan testimonio de las decisiones tomadas por la Superintendencia en desarrollo de sus funciones. - Dirección Territorial Occidente.</t>
  </si>
  <si>
    <t>Conformada por documentos de carácter administrativo, que dan testimonio de las decisiones tomadas por la Superintendencia en desarrollo de sus funciones. - Dirección Territorial Oriente.</t>
  </si>
  <si>
    <t>Conformada por documentos de carácter administrativo, que dan testimonio de las decisiones tomadas por la Superintendencia en desarrollo de sus funciones. - Dirección Territorial Suroccidente.</t>
  </si>
  <si>
    <t>Documentos de caracter administrativo, que se generan para dar a conocer informacion relacionada a la Superintendencia que tenga relevancia para terceros.</t>
  </si>
  <si>
    <t>Conformada por documentos de carácter administrativo, que dan testimonio de las decisiones tomadas por la Superintendencia en desarrollo de sus funciones.</t>
  </si>
  <si>
    <t>Documentos de caracter administrativo, que se generan para dar a conocer informacion relacionada a la Superintendencia que tenga relevancia para funcionarios y contratistas.</t>
  </si>
  <si>
    <t>Derechos de petición asociados al proceso de Direccionamiento Estratégico.</t>
  </si>
  <si>
    <t xml:space="preserve">Documentos donde se evidencian los registros  del desarrollo  basado en definiciones de arquitectura de software e innovación tecnológica que contribuye a la potencialización de la Superservicios.  </t>
  </si>
  <si>
    <t xml:space="preserve">Documento donde se evidencia el conjunto de acciones,  metas y procedimientos que la Superservicios  define y pone en marcha en períodos de tiempo determinados para la gestión frente a las tecnologías de la  información.                </t>
  </si>
  <si>
    <t>Manual que sirve como herramienta de trabajo, facilitando y agilizando la presentación de la
información de los PROYECTOS DE INVERSIÓN EN INFRAESTRUCTURA de las empresas prestadoras de servicios públicos domiciliarios de acueducto, alcantarillado, aseo,energía eléctrica, gas natural, gas licuado del petróleo.</t>
  </si>
  <si>
    <t>Manual con los  lineamientos que regulan la gestión de recolectar, almacenar, usar, circular o suprimir información de personas naturales para el Tratamiento de los Datos Personales por parte de Superservicios.</t>
  </si>
  <si>
    <r>
      <t>Fecha de Revisión: 01</t>
    </r>
    <r>
      <rPr>
        <b/>
        <u/>
        <sz val="11"/>
        <color theme="1"/>
        <rFont val="Arial"/>
        <family val="2"/>
      </rPr>
      <t xml:space="preserve"> de junio de 2020</t>
    </r>
  </si>
  <si>
    <t xml:space="preserve">                                                                                                      INVENTARIO Y CLASIFICACIÓN DE ACTIVOS DE INFORMACIÓN</t>
  </si>
  <si>
    <t>SUBSERIE / NOMBRE DEL ACTIVO DE INFORMACIÓN</t>
  </si>
  <si>
    <t>PROCESO</t>
  </si>
  <si>
    <t>TIPO DE PROCESO</t>
  </si>
  <si>
    <t>DEPENDENCIA</t>
  </si>
  <si>
    <t>GRUPO</t>
  </si>
  <si>
    <t>TIPO DE ACTIVO</t>
  </si>
  <si>
    <t>DESCRIPCIÓN DEL ACTIVO</t>
  </si>
  <si>
    <t>FORMATO 
(forma, tamaño o modo en la que se presenta la información: hoja de cálculo, imagen, audio, video, documento de texto, base de datos, etc.)</t>
  </si>
  <si>
    <t>DILIGENCIE SI LA INFORMACIÓN SE ENCUENTRA PUBLICADA O DISPONIBLE
(señalar dónde está publicada y/o dónde se puede consultar o solicitar)</t>
  </si>
  <si>
    <t>FECHA DE GENERACIÓN DEL ACTIVO INFORMACIÓN</t>
  </si>
  <si>
    <t>FRECUENCIA DE ACTUALIZACIÓN
(periodicidad con la que se debe actualizar la información)</t>
  </si>
  <si>
    <t>RESPONSABLE DE LA PRODUCCIÓN DE LA INFORMACIÓN 
(nombre del área, dependencia, unidad interna, o entidad externa que creó la información)</t>
  </si>
  <si>
    <t>RESPONSABLE DE LA INFORMACIÓN (CUSTODIO) (Nombre del área o dependencia de la Superservicios encargada de la custodia o control de la información para efectos de permitir su acceso)</t>
  </si>
  <si>
    <t xml:space="preserve">UNICIDAD 
¿El activo se genera de fuentes de información oficiales? </t>
  </si>
  <si>
    <t>DISPONIBILIDAD
¿Sus fuentes de información son claras y se encuentran actualizadas?</t>
  </si>
  <si>
    <t>INTEGRIDAD
¿Sus fuentes de información son confiables?</t>
  </si>
  <si>
    <t>CONFIDENCIALIDAD
¿EL ACTIVO ALMACENA O PROCESA INFORMACIÓN RELACIONADA CON ALGUNOS DE LOS LITERALES DEL ARTÍCULO 18 Y 19 DE LA LEY 1712?</t>
  </si>
  <si>
    <t>CONFIDENCIALIDAD
Diga que norma legal o constitucional o explique porque ha seleccionado esa respuesta:</t>
  </si>
  <si>
    <t xml:space="preserve">INTEGRIDAD
¿Qué impacto se produce por la pérdida de la integridad de este activo de información? </t>
  </si>
  <si>
    <t xml:space="preserve">DISPONIBILIDAD
La pérdida de disponibilidad de la información: </t>
  </si>
  <si>
    <t>DISPONIBILIDAD
El tiempo máximo de recuperación aceptable es?</t>
  </si>
  <si>
    <t>EXCEPCIÓN TOTAL O PARCIAL (integral o parcial la calificación, las partes o secciones clasificadas o reservadas)</t>
  </si>
  <si>
    <t>PLAZO DE LA CLASIFICACIÓN O RESERVA
(El tiempo que cobija la clasificación o reserva)</t>
  </si>
  <si>
    <t>NOMBRE DE QUIEN RESPONDE LA ENCUESTA</t>
  </si>
  <si>
    <t>FECHA DE CALIFICACIÓN DEL ACTIVO</t>
  </si>
  <si>
    <t>VALIDACIÓN DE CALIFICACIÓN DEL ACTIVO</t>
  </si>
  <si>
    <t>CALIDAD UNICIDAD</t>
  </si>
  <si>
    <t>CALIDAD DISPONIBILIDAD</t>
  </si>
  <si>
    <t>CALIDAD INTEGRIDAD</t>
  </si>
  <si>
    <t>VALORACIÓN DE CONFIDENCIALIDAD DOCUMENTOS</t>
  </si>
  <si>
    <t>VALORACIÓN DE CONFIDENCIALIDAD HW/SW</t>
  </si>
  <si>
    <t>VALORACIÓN DE INTEGRIDAD</t>
  </si>
  <si>
    <t>VALORACIÓN DE DISPONIBILIDAD</t>
  </si>
  <si>
    <t>NUMERO CONFIDENCIALIDAD DOCUMENTOS</t>
  </si>
  <si>
    <t>NUMERO CONFIDENCIALIDAD HW/SW</t>
  </si>
  <si>
    <t>NUMERO INTEGRIDAD</t>
  </si>
  <si>
    <t>NUMERO DISPONIBILIDAD</t>
  </si>
  <si>
    <t>DESCRIPTOR DE DISPONIBILIDAD</t>
  </si>
  <si>
    <t>NUMERO CLASIFICACIÓN</t>
  </si>
  <si>
    <t>VALORACIÓN DE CLASIFICACIÓN</t>
  </si>
  <si>
    <t>CLASIFICACIÓN</t>
  </si>
  <si>
    <t>OBJETIVO LEGÍTIMO DE LA EXCEPCIÓN
 (identificación de la excepción que, dentro de las previstas en la Ley 1712 de 2014, cobija la calificación de información reservada o clasificada)</t>
  </si>
  <si>
    <t>FUNDAMENTO JURÍDICO DE LA EXCEPCIÓN
 (norma jurídica que sirve como fundamento para la clasificación o reserva de la información)</t>
  </si>
  <si>
    <t>Direccionamiento Estratégico</t>
  </si>
  <si>
    <t>Estratégico</t>
  </si>
  <si>
    <t>Oficina_Asesora_de_Planeación</t>
  </si>
  <si>
    <t>- Información/Dato</t>
  </si>
  <si>
    <t>Por demanda</t>
  </si>
  <si>
    <t>- Direccionamiento Estratégico</t>
  </si>
  <si>
    <t>- Direccionamiento Estratégico
- Gestión de Tecnologías de la Información
- Gestión Documental</t>
  </si>
  <si>
    <t>Si</t>
  </si>
  <si>
    <t>INFORMACIÓN PÚBLICA</t>
  </si>
  <si>
    <t>3) Moderado</t>
  </si>
  <si>
    <t>5) Puede generar incumplimientos legales y reglamentarios</t>
  </si>
  <si>
    <t>5) 7 días</t>
  </si>
  <si>
    <t>No Aplica</t>
  </si>
  <si>
    <t>María Ercilia Castañeda / Diana Katherine Maldonado.</t>
  </si>
  <si>
    <t>Anual</t>
  </si>
  <si>
    <t>3) Podría afectar la toma de decisiones</t>
  </si>
  <si>
    <t>Cuatrimestral</t>
  </si>
  <si>
    <t>3) 24 horas</t>
  </si>
  <si>
    <t>No aplica</t>
  </si>
  <si>
    <t>4) Es crítico para el servicio hacia terceros</t>
  </si>
  <si>
    <t>No</t>
  </si>
  <si>
    <t>6) 14 días</t>
  </si>
  <si>
    <t>Adquisición de Bienes y Servicios</t>
  </si>
  <si>
    <t>Apoyo</t>
  </si>
  <si>
    <t>Secretaría_General</t>
  </si>
  <si>
    <t>- Adquisición de Bienes y Servicios</t>
  </si>
  <si>
    <t>- Gestión de Tecnologías de la Información
- Gestión Documental</t>
  </si>
  <si>
    <t>1) No aplica / No es relevante</t>
  </si>
  <si>
    <t>Luz Adriana Zapata, Karina Lopez, Biviana Villalobos.</t>
  </si>
  <si>
    <t>Gestión Administrativa y Logística</t>
  </si>
  <si>
    <t>Grupo de Almacen E Inventarios</t>
  </si>
  <si>
    <t>- Gestión Administrativa y Logística</t>
  </si>
  <si>
    <t>2) 8 horas</t>
  </si>
  <si>
    <t>Fredy Ricardo Guzmán, Yaneth del Rocío Vallejo, Biviana Villalobos.</t>
  </si>
  <si>
    <t>2) Es crítico para las operaciones internas</t>
  </si>
  <si>
    <t>4) 48 horas</t>
  </si>
  <si>
    <t>2) Menor</t>
  </si>
  <si>
    <t>Mensual</t>
  </si>
  <si>
    <t>Biviana Villalobos</t>
  </si>
  <si>
    <t>Grupo de Servicios Generales</t>
  </si>
  <si>
    <t>- Gestión Administrativa y Logística
- Gestión de Tecnologías de la Información
- Gestión Documental</t>
  </si>
  <si>
    <t>Yenny Yolima Puerto</t>
  </si>
  <si>
    <t>- Gestión Documental</t>
  </si>
  <si>
    <t>Total</t>
  </si>
  <si>
    <t>8) &gt;30 días</t>
  </si>
  <si>
    <t>Gestión Documental</t>
  </si>
  <si>
    <t>Grupo de Gestión Documental</t>
  </si>
  <si>
    <t>7) 30 días</t>
  </si>
  <si>
    <t>Jose Rafael Niño, Luis Berdugo</t>
  </si>
  <si>
    <t>Diario</t>
  </si>
  <si>
    <t>Todos los procesos</t>
  </si>
  <si>
    <t>3 años</t>
  </si>
  <si>
    <t>Mauricio Araque, Katherine Arias.</t>
  </si>
  <si>
    <t>No aplica para el n'umero consecutivo *el contenido depende de la calificacion de los procesos.</t>
  </si>
  <si>
    <t>Jose Rafael Niño, Julio Castillo, Edwin Casas</t>
  </si>
  <si>
    <t>Gestión del Talento Humano</t>
  </si>
  <si>
    <t>Grupo de Talento Humano</t>
  </si>
  <si>
    <t>- Gestión del Talento Humano</t>
  </si>
  <si>
    <t>- Gestión de Tecnologías de la Información
- Gestión del Talento Humano</t>
  </si>
  <si>
    <t>Nancy Espinosa, Biviana Villalobos.</t>
  </si>
  <si>
    <t>Vilma Polo, Biviana Villalobos.</t>
  </si>
  <si>
    <t>Alexandra Daste, Vilma Polo, Biviana Villalobos.</t>
  </si>
  <si>
    <t>- Gestión de Tecnologías de la Información
- Mejora Integral de la Gestión Institucional</t>
  </si>
  <si>
    <t>Participación y Servicio al Ciudadano</t>
  </si>
  <si>
    <t>Misional</t>
  </si>
  <si>
    <t>Dirección_General_Territorial</t>
  </si>
  <si>
    <t>- Gestión Administrativa y Logística
- Gestión de Tecnologías de la Información</t>
  </si>
  <si>
    <t>- Participación y Servicio al Ciudadano</t>
  </si>
  <si>
    <t>- Gestión de Tecnologías de la Información
- Gestión Documental
- Mejora Integral de la Gestión Institucional</t>
  </si>
  <si>
    <t>Maria Carlina Galindo</t>
  </si>
  <si>
    <t>4) Mayor</t>
  </si>
  <si>
    <t>Ilimitada</t>
  </si>
  <si>
    <t>Grupo de PQR y Participación Ciudadana</t>
  </si>
  <si>
    <t>Ricardo Mendoza</t>
  </si>
  <si>
    <t>Control</t>
  </si>
  <si>
    <t>Superintendencia_Delegada_para_Acueducto_Alcantarillado_y_Aseo</t>
  </si>
  <si>
    <t>De acuerdo a la programacion</t>
  </si>
  <si>
    <t>PRESTADORES, ALCALDIAS</t>
  </si>
  <si>
    <t>- Gestión de Tecnologías de la Información</t>
  </si>
  <si>
    <t>Juan Camilo Gómez, Edgar Arias y Ruby Lara</t>
  </si>
  <si>
    <t>- Control
- Inspección
- Vigilancia</t>
  </si>
  <si>
    <t>Superintendencia_Delegada_para_Energía_y_Gas_Combustible</t>
  </si>
  <si>
    <t>Lucy Osorio, Juliana González</t>
  </si>
  <si>
    <t>Grupo de Protección del Usuario de Energia y Gas Combustible</t>
  </si>
  <si>
    <t>Grupo de Reacción Inmediata</t>
  </si>
  <si>
    <t>Inspección</t>
  </si>
  <si>
    <t>Vigilancia</t>
  </si>
  <si>
    <t>Mejora Integral de la Gestión Institucional</t>
  </si>
  <si>
    <t>- Mejora Integral de la Gestión Institucional</t>
  </si>
  <si>
    <t>María Ercilia Castañeda, Diana Katherine Maldonado, Martha Farah.</t>
  </si>
  <si>
    <t>Despacho</t>
  </si>
  <si>
    <t>La Información se encuentra publicada o disponible para su solicitud</t>
  </si>
  <si>
    <t>Giovanna Gil Castro</t>
  </si>
  <si>
    <t>Gestión Jurídica</t>
  </si>
  <si>
    <t>Oficina_Asesora_Jurídica</t>
  </si>
  <si>
    <t>Grupo de Conceptos</t>
  </si>
  <si>
    <t>- Gestión Jurídica</t>
  </si>
  <si>
    <t>N/A</t>
  </si>
  <si>
    <t xml:space="preserve">Olga de la Hoz
</t>
  </si>
  <si>
    <t>Gestión Financiera</t>
  </si>
  <si>
    <t>Dirección_Financiera</t>
  </si>
  <si>
    <t>Semestral</t>
  </si>
  <si>
    <t>- Gestión Financiera</t>
  </si>
  <si>
    <t>Dora Torres, Saida Suárez, Nancy Arias</t>
  </si>
  <si>
    <t>Leny Castro
Nancy Arias</t>
  </si>
  <si>
    <t>- Gestión de Tecnologías de la Información
- Gestión Documental
- Gestión Financiera</t>
  </si>
  <si>
    <t>Grupo de Tesorería y Central de Cuentas</t>
  </si>
  <si>
    <t>Alberto Peñaloza, Enrique Villalba</t>
  </si>
  <si>
    <t>Grupo de Contribuciones y Cuentas por Cobrar</t>
  </si>
  <si>
    <t>Dora Torres
Juan David Cabezas</t>
  </si>
  <si>
    <t>1) 4 horas</t>
  </si>
  <si>
    <t>Leny Castro, Hilda Pérez, Juan Pablo Avilez</t>
  </si>
  <si>
    <t>- Adquisición de Bienes y Servicios
- Control Disciplinario Interno
- Gestión Administrativa y Logística
- Gestión de Tecnologías de la Información
- Gestión del Talento Humano
- Gestión Financiera
- Gestión Jurídica</t>
  </si>
  <si>
    <t>Leny Castro
Claudia Guevara</t>
  </si>
  <si>
    <t>Ministerio de Hacienda y Crédito Público
Gestión Documental</t>
  </si>
  <si>
    <t>Leny Castro
Claudia Guevara
Sofia Rodríguez</t>
  </si>
  <si>
    <t>Grupo de Presupuesto</t>
  </si>
  <si>
    <t>Ministerio de Hacienda y Crédito Público
Gestión Documental
Gestión de Tecnologías de la Información</t>
  </si>
  <si>
    <t>Dalila Ariza Tellez
Dora Torres Cobos
Saida Suarez</t>
  </si>
  <si>
    <t>Seguimiento a la Gestión Institucional</t>
  </si>
  <si>
    <t>Oficina_de_Control_Interno</t>
  </si>
  <si>
    <t>- Seguimiento a la Gestión Institucional</t>
  </si>
  <si>
    <t>Myriam Herrera</t>
  </si>
  <si>
    <t>Comunicaciones</t>
  </si>
  <si>
    <t>- Comunicaciones</t>
  </si>
  <si>
    <t>- Comunicaciones
- Gestión de Tecnologías de la Información</t>
  </si>
  <si>
    <t>Olga Staaden
Piedad Mayorga</t>
  </si>
  <si>
    <t>- Adquisición de Bienes y Servicios
- Comunicaciones
- Control
- Control Disciplinario Interno
- Direccionamiento Estratégico
- Gestión Administrativa y Logística
- Gestión de Tecnologías de la Información
- Gestión del Talento Humano
- Gestión Documental
- Gestión Financiera
- Gestión Jurídica
- Inspección
- Intervención
- Mejora Integral de la Gestión Institucional
- Participación y Servicio al Ciudadano
- Seguimiento a la Gestión Institucional
- Vigilancia</t>
  </si>
  <si>
    <t>Control Disciplinario Interno</t>
  </si>
  <si>
    <t>Oficina_de_Control_Disciplinario_Interno</t>
  </si>
  <si>
    <t>- Control Disciplinario Interno</t>
  </si>
  <si>
    <t>- Control Disciplinario Interno
- Gestión de Tecnologías de la Información
- Gestión Documental</t>
  </si>
  <si>
    <t>Magda Castañeda, Maria Elena Cogollo</t>
  </si>
  <si>
    <t>Gestión de Tecnologías de la Información</t>
  </si>
  <si>
    <t>Oficina_de_Informática</t>
  </si>
  <si>
    <t>Gina Moreno
David Rodrìguez</t>
  </si>
  <si>
    <t>ACTIVO CALIFICADO</t>
  </si>
  <si>
    <t>Alto</t>
  </si>
  <si>
    <t>Medio</t>
  </si>
  <si>
    <t>Bajo</t>
  </si>
  <si>
    <t>Fecha de Revisión: 27 de julio de 2022</t>
  </si>
  <si>
    <t>Planes Anuales de Adquisiciones</t>
  </si>
  <si>
    <t>Contratos de Compraventa</t>
  </si>
  <si>
    <t>CONTRATOS</t>
  </si>
  <si>
    <t>Contratos de Consultoría</t>
  </si>
  <si>
    <t>Contratos de Encargo Fiduciario</t>
  </si>
  <si>
    <t>Contratos de Licenciamiento</t>
  </si>
  <si>
    <t>Contratos de Obra</t>
  </si>
  <si>
    <t>Contratos de Prestación de Servicios</t>
  </si>
  <si>
    <t>Contratos de Suministro</t>
  </si>
  <si>
    <t>Convenios Interadministrativos</t>
  </si>
  <si>
    <t>Esquema de Publicación de Información</t>
  </si>
  <si>
    <t>INSTRUMENOS DE GESTIÓN DE LA INFORMACIÓN PÚBLICA</t>
  </si>
  <si>
    <t>Procesos Disciplinarios /Notificaciones disciplinarias</t>
  </si>
  <si>
    <t>Procesos</t>
  </si>
  <si>
    <t>Planes Anticorrupción y Atención al Ciudadano</t>
  </si>
  <si>
    <t>Planes Estratégicos Institucionales</t>
  </si>
  <si>
    <t>Planes Indicativos Cuatrienales</t>
  </si>
  <si>
    <t>Planes de Acción Institucional</t>
  </si>
  <si>
    <t>Marco de gastos de mediano plazo</t>
  </si>
  <si>
    <t>Planes de Seguridad y Privacidad de la Información</t>
  </si>
  <si>
    <t>Planes de gestión de Riesgos</t>
  </si>
  <si>
    <t>Planes de Mejoramiento</t>
  </si>
  <si>
    <t>Planes de Auditoria /Informes de Auditoría</t>
  </si>
  <si>
    <t>Planes de Auditoria/Informes de Ley</t>
  </si>
  <si>
    <t>REGISTROS DE OPERACIONES DE CAJA MENOR</t>
  </si>
  <si>
    <t>QUEJAS, RECLAMOS, FELICITACIONES SUGERENCIAS - QRFS</t>
  </si>
  <si>
    <t>Contrato de Compraventa</t>
  </si>
  <si>
    <t>Contrato de Consultoría</t>
  </si>
  <si>
    <t>Contrato de Licenciamiento</t>
  </si>
  <si>
    <t>Contrato de Obra</t>
  </si>
  <si>
    <t>Contrato de Prestación de Servicios</t>
  </si>
  <si>
    <t>Contrato de Suministro</t>
  </si>
  <si>
    <t>Inventarios Individual de Bienes</t>
  </si>
  <si>
    <t>INVENTARIOS</t>
  </si>
  <si>
    <t>Comprobantes de bajas</t>
  </si>
  <si>
    <t>COMPROBANTES DE ALMACEN</t>
  </si>
  <si>
    <t>Contrato de seguros</t>
  </si>
  <si>
    <t>Programa de Buenas Practicas Sostenibles
 Programa Gestión Eficiente de Energía
 Programa Manejo de Residuos Sólidos
 Programa Uso Eficiente del Agua</t>
  </si>
  <si>
    <t>SISTEMA DE GESTION AMBIENTAL</t>
  </si>
  <si>
    <t>Registros de Operaciones de Caja Menor</t>
  </si>
  <si>
    <t>Historial de bienes Inmuebles</t>
  </si>
  <si>
    <t>HISTORIALES</t>
  </si>
  <si>
    <t>Documento metodológico de Operaciones Estadistícas</t>
  </si>
  <si>
    <t>OPERACIONES ESTADÍSTICAS</t>
  </si>
  <si>
    <t>Plan General de Operaciones Estadistícas</t>
  </si>
  <si>
    <t>Ficha Metodológica de Operaciones Estadistícas</t>
  </si>
  <si>
    <t>Datos Abiertos</t>
  </si>
  <si>
    <t>Plan de Tecnologías de la Información y las comunicaciones (PETI)</t>
  </si>
  <si>
    <t>Manual de Evaluación del Desempeño Laboral y Acuerdos de Gestión</t>
  </si>
  <si>
    <t>Manual de Ingreso, Permanencia, Situaciones Administrativas y Retiro del Servicio</t>
  </si>
  <si>
    <t>Planes Anuales de Incentivos Institucionales</t>
  </si>
  <si>
    <t>Planes Anuales de Vacantes</t>
  </si>
  <si>
    <t>Planes de Previsión de Recursos Humanos</t>
  </si>
  <si>
    <t>Planes de Trabajo Anual del Sistema de Gestión de Seguridad y Salud en el Trabajo - SG-SST</t>
  </si>
  <si>
    <t>Planes Estratégicos de Talento Humano</t>
  </si>
  <si>
    <t>Planes Institucionales de Capacitación</t>
  </si>
  <si>
    <t>Manual de Funciones</t>
  </si>
  <si>
    <t>Historias Laborales/Cancelación Registro Público de Carrera Administrativa</t>
  </si>
  <si>
    <t>Plan de Trabajo Anual en Seguridad y Salud en el Trabajo/Comité Paritario de Seguridad y Salud en el Trabajo</t>
  </si>
  <si>
    <t>Actas Comité de Convivencia Laboral</t>
  </si>
  <si>
    <t>Historias Laborales/Comisión de Personal</t>
  </si>
  <si>
    <t>Actas de negociación Sindical</t>
  </si>
  <si>
    <t>Actas de Eliminación de Documentos</t>
  </si>
  <si>
    <t>Actas del grupo temático de la política de gestión documental</t>
  </si>
  <si>
    <t>Bancos Terminológicos de Series y Sub-Series Documentales.</t>
  </si>
  <si>
    <t>INSTRUMENTOS ARCHIVÍSTICOS</t>
  </si>
  <si>
    <t>Tablas de Control de Acceso</t>
  </si>
  <si>
    <t>Índice de Información Clasificada y Reservada</t>
  </si>
  <si>
    <t>INSTRUMENTOS DE INFORMACION PUBLICA</t>
  </si>
  <si>
    <t>Registros de Activos de Información</t>
  </si>
  <si>
    <t>Inventarios Documentales</t>
  </si>
  <si>
    <t>Planes Institucionales de Archivos de la Entidad (PINAR)</t>
  </si>
  <si>
    <t>Planes de Conservación Documental</t>
  </si>
  <si>
    <t>Planes de Preservación Digital a Largo Plazo</t>
  </si>
  <si>
    <t>Planes de Transferencias Documentales Primarias</t>
  </si>
  <si>
    <t>Planes de Transferencias Documentales Segundarias</t>
  </si>
  <si>
    <t>BOLETINES</t>
  </si>
  <si>
    <t>Conciliaciones de Contribuciones</t>
  </si>
  <si>
    <t>Contribuciones Especiales</t>
  </si>
  <si>
    <t>CONTRIBUCIONES A LA SUPERINTENDENCIA</t>
  </si>
  <si>
    <t>Estudio Técnico Establecimiento de Contribuciones Especiales</t>
  </si>
  <si>
    <t>Estudios Técnicos</t>
  </si>
  <si>
    <t>DECLARACIONES TRIBUTARIAS/Declaraciones Municipales</t>
  </si>
  <si>
    <t>DECLARACIONES TRIBUTARIAS/Declaraciones Nacionales</t>
  </si>
  <si>
    <t>Estados Financieros</t>
  </si>
  <si>
    <t>ESTADOS FINANCIEROS</t>
  </si>
  <si>
    <t>LIBROS CONTABLES</t>
  </si>
  <si>
    <t>Libros Auxiliares</t>
  </si>
  <si>
    <t>Boletines Diarios de Tesorería</t>
  </si>
  <si>
    <t>Ejecución Presupuestal</t>
  </si>
  <si>
    <t>Manual de Políticas Contables y procedimiento</t>
  </si>
  <si>
    <t>Informes de vigilancia e insoección/Informe de reversión SUI</t>
  </si>
  <si>
    <t>Procesos de Investigación/Resolución Decisión y Resolución Recurso</t>
  </si>
  <si>
    <t>Procesos de intervención a entidades vigiladas /Resolución de toma de posesión</t>
  </si>
  <si>
    <t>Procesos de intervención a entidades vigiladas/Procesos de liquidación a entidades vigiladas /Resolución de cambio de modalidad para intervención o liquidación</t>
  </si>
  <si>
    <t>Procesos de intervención a entidades vigiladas /Resolución de levantamiento de toma de posesión</t>
  </si>
  <si>
    <t>Procesos de intervención a entidades vigiladas/Procesos de liquidación a entidades vigiladas/Procesos de reestructuración a entidades vigiladas/Resolución de designación de agente especial o liquidador y contralor.</t>
  </si>
  <si>
    <t>Procesos de Vigilancia de Inspección y Control/Autorización o recomendación de cambio de Auditor Externo de Gestión y Resultados</t>
  </si>
  <si>
    <t>Procesos de Vigilancia de Inspección y Control/Programa de gestión</t>
  </si>
  <si>
    <t>Sistema de consulta Jurídica de la SSPD</t>
  </si>
  <si>
    <t>Encuesta: Nivel de Satisfacción del Usuario</t>
  </si>
  <si>
    <t>Informe Anual de Gestión</t>
  </si>
  <si>
    <t>Informe Anual de Gestión/Informe de Rendición de Cuentas</t>
  </si>
  <si>
    <t>Registro Único de Prestadores de Servicios Públicos</t>
  </si>
  <si>
    <t>Boletines de estudio sectoriales/Publicaciones y boletines</t>
  </si>
  <si>
    <t>Boletines</t>
  </si>
  <si>
    <t>Servicio geoespacial</t>
  </si>
  <si>
    <t>Procesos de vigilancia, inspección y control /Indicador Único Sectorial</t>
  </si>
  <si>
    <t>Procesos de vigilancia, inspección y control /Evaluaciones Integrales</t>
  </si>
  <si>
    <t>Conformada por documentos de carácter administrativo, que suministran información sobre las necesidades de contratacion de la Entidad con objeto, valor, rubro presupuestal, área y tiempo</t>
  </si>
  <si>
    <t>La compraventa constituye un negocio jurídico bilateral, cuyos elementos esenciales son el acuerdo sobre la cosa y el precio; y cuenta con una formalidad adicional en el caso de la compraventa de bienes inmuebles, es decir, la firma de la escritura pública.</t>
  </si>
  <si>
    <t>Contrato por el cual se adquieren servicios de diagnostico interventoría y otros de conformidad con la normativa vigente</t>
  </si>
  <si>
    <t>Contrato a traves del cual se adquieren servicios fiduciarios</t>
  </si>
  <si>
    <t>Contrato por medio del cual una parte llamada licenciante le otorga a otra, llamada licenciatario, los derechos de explotación, uso o fabricación sobre un bien intangible de su propiedad</t>
  </si>
  <si>
    <t>contratos de obra están definidos como aquellos que se celebran para la construcción, mantenimiento, instalación y, en general, para cualquier otro trabajo material sobre bienes inmuebles, sin importar la modalidad de ejecución y pago</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</si>
  <si>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</si>
  <si>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t>
  </si>
  <si>
    <t>Son negocios jurídicos celebrados entre entidades públicas o estatales y para desarrollar las funciones de cada uno, pero de manera conjunta.</t>
  </si>
  <si>
    <t>Es el instrumento establecido en la Superintendencia de Servicios Públicos Domiciliarios, sobre la información publicada y que se publicará en la página web institucional.</t>
  </si>
  <si>
    <t>Notificaciones disciplinarias publicadas en la página Web a través de solicitud a la oficina de comunicaciones.</t>
  </si>
  <si>
    <t>Informes de las actividades realizadas para un periodo determinado , describiendo lo que se recibió , hizo y como se entrega. Donde se conocen resultados de los planes, programas y protectos del áera por vigencia anuales o durante el desarrollo de funcones.</t>
  </si>
  <si>
    <t>Plan que determina la planificación de las actividades orientadas a fortalecer el tratamiento de la información que es generada, tratada y custodiada por la entidad; con el fin elevar su nivel de confianza con sus grupos de interés, mediante la preservación de su confidencialidad, integridad y disponibilidad así como también la adopción de las buenas practicas, y el cumplimiento de la política de gobierno digital,
 el Modelo de Seguridad y Privacidad de la Información y el marco legal que le sea aplicable.</t>
  </si>
  <si>
    <t>Plan que determina la planificación de las actividades orientadas a fortalecer el tratamiento de riesgos de seguridad y privacidad de la Información, de acuerdo con la Política de Seguridad Digital de MIPG.</t>
  </si>
  <si>
    <t>El plan de mejoramiento es el instrumento que contiene información sobre las acciones correctivas y/o preventivas que adelanta la Superintendencia de Servicios Públicos Domiciliarios como sujeto de vigilancia y control fiscal, en un período determinado, para dar cumplimiento a la obligación de subsanar y corregir las causas administrativas que dieron origen a los hallazgos identificados por la Contraloría General de la República (CGR), como resultado del ejercicio de una actuación fiscal. 
 Por lo anterior, la Oficina de Control Interno da cumplimiento a los lineamientos señalados en el Capítulo VI Planes de Mejoramiento, artículos 38 al 43 de la Resolución Reglamentaria 42 del 25 de agosto de 2020 expedida por la Contraloría General de la República, a través del Sistema de Rendición Electrónica de la Cuenta e Informes y Otra Información (SIRECI).</t>
  </si>
  <si>
    <t>Conforme al programa anual de auditorías aprobado para cada vigencia, la Oficina de Control Interno de la Superintendencia de Servicios Públicos Domiciliarios realiza estos ejercicios para validar o verificar el cumplimiento de las actividades, conforme a las políticas y normas que rigen la gestión y los procesos de la entidad; y para identificar las que requieren acciones correctivas, preventivas y de mejora. Las auditorías pueden ser de gestión, de calidad o especiales.</t>
  </si>
  <si>
    <t>La Oficina de Control Interno de acuerdo con las normas legales vigentes que expide el Gobierno Nacional y demás entes externos, elabora, consolida y presenta informes de ley, en los que se evalúa el cumplimiento de políticas, principios, planes y programas que surjan por parte de los mencionados entes. 
 Informe de seguimiento al Plan Anticorrupción
 Informes del Sistema de Control Interno – SCI
 Informe de seguimiento al cumplimiento de la Ley de Transparencia
 Informe de atención a quejas, reclamos, sugerencias y felicitaciones - QRSF</t>
  </si>
  <si>
    <t>Conformado por la documentación de carácter administrativo, que evidencia la gestión de un fondo creado para manejar pequeñas cantidades de dinero, relacionadas con la actividad de la Dirección Territorial Noroccidente.</t>
  </si>
  <si>
    <t>Conformada por documentos de carácter misional que presentan los resultados de la gestion del proceso y tienen como objetivo describir estados de situación que se prestan de forma cuantitativa o en cifras en temas relacionadas con la prestación de los servicios públicos. - Dirección Territorial Noroccidente.</t>
  </si>
  <si>
    <t>Conformada por los documentos de carácter administrativo, que dan testimonio de las peticiones quejas y reclamos presentadas por los ciudadanos contra las funciones o funcionarios de la superintendencia. - Superintendencia Delegada para la protección del usuario y gestión en territorio.</t>
  </si>
  <si>
    <t>Conformada por los documentos de carácter administrativo, que dan testimonio de las peticiones quejas y reclamos presentadas por los ciudadanos contra las funciones o funcionarios de la superintendencia. - Dirección Territorial Noroccidente.</t>
  </si>
  <si>
    <t>Conformada por documentos de carácter administrativo, que dan testimonio de las decisiones tomadas por la Superintendencia en desarrollo de sus funciones. - Dirección Territorial Noroccidente.</t>
  </si>
  <si>
    <t>Contrato por el cual se adquieren servicios de diagnostico interventoría y otros de conformidad con la normativa vigente.</t>
  </si>
  <si>
    <t>Contrato por medio del cual una parte llamada licenciante le otorga a otra, llamada licenciatario, los derechos de explotación, uso o fabricación sobre un bien intangible de su propiedad.</t>
  </si>
  <si>
    <t>contratos de obra están definidos como aquellos que se celebran para la construcción, mantenimiento, instalación y, en general, para cualquier otro trabajo material sobre bienes inmuebles, sin importar la modalidad de ejecución y pago.</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</si>
  <si>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Centro.</t>
  </si>
  <si>
    <t>Documento que describe el diseño de las fases y los
 subprocesos del proceso estadístico para su aplicación en la operación estadística</t>
  </si>
  <si>
    <t>Anteproyecto de la Operación Estadistíca que contiene actividades, partes interesadas, presupuesto, objetivos e indicadores</t>
  </si>
  <si>
    <t>Documento técnico que permite recopilar de forma resumida información explicativa de una operación estadística</t>
  </si>
  <si>
    <t>Son todos aquellos datos primarios (sin procesar) que se encuentran en formatos estándar e interoperables que facilitan su acceso y reutilización, los cuales están bajo la custodia de las entidades públicas y que son puestos a disposición de cualquier ciudadano, de forma libre y sin restricciones, con el fin de que terceros puedan reutilizarlos y crear servicios derivados de los mismos</t>
  </si>
  <si>
    <t>Documento donde se evidencia el conjunto de acciones, metas y procedimientos que la Superservicios define y pone en marcha en períodos de tiempo determinados para la gestión frente a las tecnologías de la información.</t>
  </si>
  <si>
    <t>Documento que define los lineamientos para la evaluación del Desempeño Laboral de los funcionarios, así como los acuerdos de Gestión.</t>
  </si>
  <si>
    <t>Documento que define el Ingreso, permanencia, situaciones administrativas y retiro del servicio de los funcionarios.</t>
  </si>
  <si>
    <t>Documento que establece las funciones y competencias laborales de los cargos de la planta de personal de la entidad</t>
  </si>
  <si>
    <t>Documento que contiene información relacionada con el registro y cancelación del registro público de los funcionarios inscritos en carrera administrativa, ante la Comisión Nacional del Servicio Civil.</t>
  </si>
  <si>
    <t>Documento que contiene la conformación del Comité Paritario de Seguridad y Salud en el Trbajo de la entidad</t>
  </si>
  <si>
    <t>Documento que contiene la conformación del Comité Convivencia Laboral de la entidad</t>
  </si>
  <si>
    <t>Documento que contiene la conformación de la Comisión de Personal de la entidad</t>
  </si>
  <si>
    <t>Documento que contiene el Acuerdo Colectivo suscrito entre la Superintendencia de Servicios Públicos Domiciliarios y la Asociación Sindical de Empleados de la Superintendencia de Servicios Públicos Domiciliarios</t>
  </si>
  <si>
    <t>Conformado por la documentación de carácter administrativo, en donde se evidencia el proceso de eliminación documental como resultado de la aplicación de las disposiciones finales registradas para series y subseries en Tablas de Retención Documental y Tablas de Valoración Documental.</t>
  </si>
  <si>
    <t>Contiene información de los hechos, informes y resultados de la Gestión realizada por el Grupo de Gestión Documental y Correspondencia, presentados a las Directivas de la Superservicios.</t>
  </si>
  <si>
    <t>Constituida por los documentos de carácter administrativo, en donde se evidencian los registros consecutivos de la producción de comunicaciones oficiales que se envian desde la Superservicios a terceros o sus empleados.</t>
  </si>
  <si>
    <t>listado con estructuras terminológicas que permiten mayor comprensión y utilización de los conceptos registrados, contribuyendo a la normalización archivística de la Superservicios.</t>
  </si>
  <si>
    <t>Documentos de carácter administrativo en donde se evidencian los registros que establecen los aspectos a tener en cuenta para la administración y control de documentos que se producen de manera electrónica.</t>
  </si>
  <si>
    <t>Instrumento archivístico que establece los documentos de la Superservicios e identifica el listado de series y subseries con sus correspondientes tipos documentales, las cuales contienen el tiempo de retención y disposición una vez finalice su vigencia.</t>
  </si>
  <si>
    <t>Instrumento archívistico de la Superservicios que identifica el listado de Series y Subseries con sus correspondientes tipos documentales del Fondo Documental.</t>
  </si>
  <si>
    <t>Registros que permiten identificar las condiciones de acceso y restricción a la documentación en la Superservicios.</t>
  </si>
  <si>
    <t>Control de los registros consecutivos de la producción de comunicaciones oficiales que se envian desde la Superservicios a Terceros o sus Empleados.</t>
  </si>
  <si>
    <t>El Índice de Información Clasificada y Reservada es el inventario de la información pública generada, obtenida, adquirida o controlada por la Entidad, que ha sido calificada como clasificada o reservada según lo establecido en la Ley 1712 de 2014.</t>
  </si>
  <si>
    <t>El Registro de Activos de Información es el inventario de la información pública que la Superservicios, obtiene, adquiere, transforma o controla y contiene los siguientes componentes: (i) Todas las categorías de información de la Entidad. (ii) Todo registro publicado. (iii) Todo registro disponible para ser solicitado por el público.</t>
  </si>
  <si>
    <t>Registros que sirven para identificar la cantidad de expedientes de un archivo de la Superintendencia.</t>
  </si>
  <si>
    <t>Este instrumento archivistico plasma la planeación de la función Archivística en articulación con los planes y proyectos estratégicos de la Superservicios y la normatividad vigente.</t>
  </si>
  <si>
    <t>Instrumento archivístico en donde se establecen las actividades, controles y/o acciones a corto, mediano y largo plazo que tienen como fin implementar los programas y procedimientos tendientes a mantener las caracteristicas físicas y funcionales de los documentos de archivo de la Superservicios.</t>
  </si>
  <si>
    <t>Instrumento archivístico en donde se evidencian las acciones y estándares a (corto, mediano, y largo plazo) que tienen como fin implementar los programas, estrategias, procedimientos tendientes a asegurar y/o garantizar su preservación a largo plazo de los documentos electrónicos de archivo.</t>
  </si>
  <si>
    <t>Registros del proceso técnico, administrativo y legal mediante el cual se trasladan los documentos del archivo de gestión al archivo central, según los tiempos de retención establecidos en tablas de retención documental TRD.</t>
  </si>
  <si>
    <t>Registros del proceso técnico, administrativo y legal mediante el cual se trasladan los documentos del archivo central al archivo General de la Nación, según los tiempos de retención establecidos en tablas de retención documental y tablas de valoración documental.</t>
  </si>
  <si>
    <t>Instrumento archivístico que documenta a corto, mediano y largo plazo los procesos de planeación, producción, gestión, trámite, organización, transferencia, disposición, preservación y valoración de la documentación producida y recibida por la Superservicios para su manejo y organización.</t>
  </si>
  <si>
    <t>Conformada por documentos de carácter contable, donde se registran en forma detallada los valores y la información registrada en libros principales que sirven de soporte para conocer las transacciones individuales de la Superintendencia.</t>
  </si>
  <si>
    <t>Conformada por documentos de carácter contable, donde se registran en forma detallada los valores y la información registrada en libros auxiliares que sirven de soporte para conocer las transacciones individuales de la Superintendencia.</t>
  </si>
  <si>
    <t>Actos administrativos que deciden el proceso administrativo sancionatorio.</t>
  </si>
  <si>
    <t>Documento por el cual las Superintendencia toma posesión de los bienes y haberes de la empresa, de acuerdo a las causales de intervención establecidas en la Ley.</t>
  </si>
  <si>
    <t>Documento o Acto Administrativo por el el cual la Superintendencia cambia la modalidad de toma de posesión de acuerdo con los parámetros de la Ley.</t>
  </si>
  <si>
    <t>Documento por el cual la Superintendencia levanta la medida de posesión de la empresa intervenida.</t>
  </si>
  <si>
    <t>Documento por el cual la Superintendente designa un agente especial o liquidador y contralor, para la empresa en toma de posesión.</t>
  </si>
  <si>
    <t>Conformada por documentos de carácter misional, que dan cuenta de la labor de inspección y vigilancia que realiza la superintendencia, donde se reflejan la gestión de los prestadores de servicios públicos en cuanto al cumplimiento de sus funciones.</t>
  </si>
  <si>
    <t>Sistema integrado de la Doctrina, comentarios a proyectos de Desarrollo Normativo y análisis de fallos judiciales de la Superservicios, conformada por los documentos de carácter administrativo, que contienen las opiniones, apreciaciones o juicios, que se expresan en términos de conclusiones, sin efecto jurídico directo sobre la materia de que trata, que sirve como simple elemento de información o criterio de orientación en los temas misionales de la entidad; asi como las opiniones, apreciaciones o juicios para el cambio de una norma sobre los temas misionales de la entidad propuestos por otras entidades. La información se puede acceder a través de un enlace de la página web de la entidad.
 La información es publicada por la firma Avance Jurídico.</t>
  </si>
  <si>
    <t>El documento busca evaluar el nivel de satisfacción de los usuarios de la Superintendencia de Servicios Públicos Domiciliarios, en los
 diferentes canales de atención virtuales y presenciales.</t>
  </si>
  <si>
    <t>Un informe de gestión es un documento que recopila un conjunto de datos que se han efectuado y gestionado por la entidad durante un período de tiempo.</t>
  </si>
  <si>
    <t>Es un un mecanismo fundamental para que los ciudadanos conozcan la gestión y los resultados de los compromisos, planes y programas desarrollados en el período comprendido entre enero y diciembre del año inmediatamente anterior, así como también el manejo de los recursos asignados para el cumplimiento de la misión de las entidades del sector.</t>
  </si>
  <si>
    <t>Conformada por documentos de carácter misional, que evidencian el registro o la inscripción y modificaciones de los prestadores de servicios públicos.</t>
  </si>
  <si>
    <t>Publicaciones realizadas por la Superintendencia de Servicios Públicos Domiciliarios, en desarrollo de sus funciones de vigilancia de las empresas prestadoras y la protección y promoción de los derechos y deberes de los usuarios, donde podrá encontrar boletines de monitoreo, diagnósticos, boletines tarifarios, estudios, informes y documentos sectoriales.</t>
  </si>
  <si>
    <t>Habilitación del Geoportal con productos cartograficos con acceso fácil, seguro a contenido, mapas y aplicaciones para grupos de interés interno y/o externo.</t>
  </si>
  <si>
    <t>Calculo de lis indicadores que miden el riesgo de los prestadores de Acueducto y Alcantarillado</t>
  </si>
  <si>
    <t>Informe en el cual se realiza un análisis de los aspectos técnicos, operativos, finacieros, tarifarios y comerciales de los prestadores.</t>
  </si>
  <si>
    <t>DOCUMENTO DIGITAL</t>
  </si>
  <si>
    <t>SOFTWARE</t>
  </si>
  <si>
    <t>CASTELLANO</t>
  </si>
  <si>
    <t>DOCUMENTO ELECTRONICO</t>
  </si>
  <si>
    <t>- Texto
 - Audio
 - Video</t>
  </si>
  <si>
    <t>- Texto
 - Hoja de Cálculo</t>
  </si>
  <si>
    <t>- Documento de texto</t>
  </si>
  <si>
    <t>- Texto
 - Hoja de Cálculo
 - Presentación</t>
  </si>
  <si>
    <t>- Texto
 - Hoja de Cálculo
 - Documento Gráfico</t>
  </si>
  <si>
    <t>- Texto
 - Hoja de Cálculo
 - Web</t>
  </si>
  <si>
    <t>Documento de texto</t>
  </si>
  <si>
    <t>Hojas de calculo</t>
  </si>
  <si>
    <t>- Texto
 - Hoja de Cálculo
 - Correo Electrónico</t>
  </si>
  <si>
    <t>- Texto
 - Hoja de Cálculo
 - Web - Correo electronico</t>
  </si>
  <si>
    <t>- Texto
 - Web</t>
  </si>
  <si>
    <t>- Texto
 - Correo Electrónico</t>
  </si>
  <si>
    <t>Documento PDF</t>
  </si>
  <si>
    <t>Imágenes y Texto</t>
  </si>
  <si>
    <t>- Base de Datos
 - Web</t>
  </si>
  <si>
    <t>Secop - Pagina Web https://www.superservicios.gov.co/Contratacion</t>
  </si>
  <si>
    <t>https://www.superservicios.gov.co/Transparencia-y-acceso-a-la-informacion-publica/Datos-abiertos</t>
  </si>
  <si>
    <t>Publicada en la página Web de la Entidad</t>
  </si>
  <si>
    <t>https://www.superservicios.gov.co/Nuestra-entidad/Planeacion-presupuesto-e-informes/Planes-institucionales</t>
  </si>
  <si>
    <t>https://www.superservicios.gov.co/Nuestra-entidad/Control-interno/Planes-de-mejoramiento</t>
  </si>
  <si>
    <t>https://www.superservicios.gov.co/Nuestra-entidad/Control-interno/Informes-de-auditoria</t>
  </si>
  <si>
    <t>https://www.superservicios.gov.co/Nuestra-entidad/Control-interno/Informes-de-ley</t>
  </si>
  <si>
    <t>https://sui.superservicios.gov.co/Datos-abiertos
 https://www.datos.gov.co/</t>
  </si>
  <si>
    <t>https://superservicios.gov.co/sites/default/files/inline-files/ti-pl-001_plan_estrategico_de_tecnologias_de_la_informacion_y_las_comunicaciones_v4_0.pdf</t>
  </si>
  <si>
    <t>https://www.superservicios.gov.co/Nuestra-entidad/Talento-humano/Evaluacion-de-desempe%C3%B1o</t>
  </si>
  <si>
    <t>https://www.superservicios.gov.co/Nuestra-entidad/Talento-humano/Nombramientos-y-encargos</t>
  </si>
  <si>
    <t>https://www.superservicios.gov.co/Nuestra-entidad/Talento-humano/Manual-de-funciones</t>
  </si>
  <si>
    <t>https://www.superservicios.gov.co/Nuestra-entidad/Talento-humano/Carrera-administrativa</t>
  </si>
  <si>
    <t>https://www.superservicios.gov.co/Nuestra-entidad/Talento-humano/Relaciones-laborales-y-acuerdo-sindical</t>
  </si>
  <si>
    <t>Sistema de Gestión de Documento Electrónico de Archivo - SGDEA, Pagina WEB de la Entidad</t>
  </si>
  <si>
    <t>Sistema de Gestión de Documento Electrónico de Archivo - SGDEA</t>
  </si>
  <si>
    <t>Gestor documental</t>
  </si>
  <si>
    <t>Publicado en el Diario Oficial</t>
  </si>
  <si>
    <t>https://www.superservicios.gov.co/Normativa/Compilacion-juridica-del-sector</t>
  </si>
  <si>
    <t>https://www.superservicios.gov.co/clasificacion-tipo-de-informe-estadisticas-de-atencion/encuesta-de-percepcion-sobre-el-nivel-de</t>
  </si>
  <si>
    <t>https://www.superservicios.gov.co/Nuestra-entidad/Planeacion-presupuesto-e-informes/Informes-de-gestion</t>
  </si>
  <si>
    <t>https://www.superservicios.gov.co/Participa/Rendicion-de-cuentas</t>
  </si>
  <si>
    <t>https://www.superservicios.gov.co/publicaciones</t>
  </si>
  <si>
    <t>Informes sectoriales publicados
 https://geoportal.superservicios.gov.co/sigsuper/home/</t>
  </si>
  <si>
    <t>https://www.superservicios.gov.co/Empresas-vigiladas/Acueducto-alcantarillado-y-aseo/Acueducto-y-alcantarillado/Nivel-de-riesgo</t>
  </si>
  <si>
    <t>https://www.superservicios.gov.co/Empresas-vigiladas/Acueducto-alcantarillado-y-aseo/</t>
  </si>
  <si>
    <t>Orfeo/Cronos - SECOP - SGD</t>
  </si>
  <si>
    <t>Orfeo/Cronos, SECOP, SGI CONTRATOS, TVEC, SGD</t>
  </si>
  <si>
    <t>Orfeo/Cronos, SECOP, SGI CONTRATOS, SGD</t>
  </si>
  <si>
    <t>Orfeo/Cronos</t>
  </si>
  <si>
    <t>Orfeo/Cronos, Pagina WEB de la Entidad</t>
  </si>
  <si>
    <t>Orfeo/Cronos, SIIF Nacion</t>
  </si>
  <si>
    <t>Orfeo/Cronos, Drive, pagina WEB, SIGME</t>
  </si>
  <si>
    <t>Orfeo/Cronos, SECOP</t>
  </si>
  <si>
    <t>RFWEB, Apoteosys, Orfeo/Cronos</t>
  </si>
  <si>
    <t>Orfeo/Cronos, Aranda</t>
  </si>
  <si>
    <t>Orfeo/Cronos, aplicativo cuentas por cobrar</t>
  </si>
  <si>
    <t>Orfeo/Cronos, Drive, SIIF</t>
  </si>
  <si>
    <t>Orfeo/Cronos - Hasta que la decisión no está en firme sigue siendo reservada. Se emite un boletín donde se describe la decisión.</t>
  </si>
  <si>
    <t>Orfeo/Cronos, SUI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</si>
</sst>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sz val="11"/>
      <color theme="0"/>
      <name val="Calibri"/>
      <family val="2"/>
      <scheme val="minor"/>
    </font>
    <font>
      <b/>
      <sz val="16"/>
      <color rgb="FF242BB9"/>
      <name val="Calibri"/>
      <family val="2"/>
      <scheme val="minor"/>
    </font>
    <font>
      <b/>
      <sz val="12"/>
      <color theme="0"/>
      <name val="Calibri"/>
      <family val="2"/>
      <scheme val="minor"/>
    </font>
    <font>
      <sz val="11"/>
      <name val="Calibri"/>
      <family val="2"/>
      <scheme val="minor"/>
    </font>
    <font>
      <b/>
      <sz val="11"/>
      <color theme="1"/>
      <name val="Calibri"/>
      <family val="2"/>
      <scheme val="minor"/>
    </font>
    <font>
      <b/>
      <sz val="11"/>
      <color theme="1"/>
      <name val="Arial"/>
      <family val="2"/>
    </font>
    <font>
      <b/>
      <u/>
      <sz val="11"/>
      <color theme="1"/>
      <name val="Arial"/>
      <family val="2"/>
    </font>
    <font>
      <b/>
      <sz val="16"/>
      <color theme="1"/>
      <name val="Arial"/>
      <family val="2"/>
    </font>
    <font>
      <sz val="9"/>
      <color theme="1"/>
      <name val="Arial"/>
      <family val="2"/>
    </font>
    <font>
      <b/>
      <sz val="9"/>
      <color indexed="81"/>
      <name val="Tahoma"/>
      <charset val="1"/>
    </font>
    <font>
      <sz val="9"/>
      <color indexed="81"/>
      <name val="Tahoma"/>
      <charset val="1"/>
    </font>
  </fonts>
  <fills count="8">
    <fill>
      <patternFill patternType="none"/>
    </fill>
    <fill>
      <patternFill patternType="gray125"/>
    </fill>
    <fill>
      <patternFill patternType="solid">
        <fgColor theme="9"/>
      </patternFill>
    </fill>
    <fill>
      <patternFill patternType="solid">
        <fgColor rgb="FF242BB9"/>
        <bgColor indexed="64"/>
      </patternFill>
    </fill>
    <fill>
      <patternFill patternType="solid">
        <fgColor rgb="FF008CFF"/>
        <bgColor indexed="64"/>
      </patternFill>
    </fill>
    <fill>
      <patternFill patternType="solid">
        <fgColor rgb="FFFFBB02"/>
        <bgColor indexed="64"/>
      </patternFill>
    </fill>
    <fill>
      <patternFill patternType="solid">
        <fgColor rgb="FF008CB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2">
    <xf numFmtId="0" fontId="0" fillId="0" borderId="0"/>
    <xf numFmtId="0" fontId="2" fillId="2" borderId="0" applyNumberFormat="0" applyBorder="0" applyAlignment="0" applyProtection="0"/>
  </cellStyleXfs>
  <cellXfs count="28">
    <xf numFmtId="0" fontId="0" fillId="0" borderId="0" xfId="0"/>
    <xf numFmtId="0" fontId="5" fillId="0" borderId="1" xfId="0" applyFont="1" applyBorder="1" applyAlignment="1">
      <alignment horizontal="left" vertical="center" wrapText="1"/>
    </xf>
    <xf numFmtId="0" fontId="4" fillId="3" borderId="2" xfId="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2" xfId="1" applyFont="1" applyFill="1" applyBorder="1" applyAlignment="1">
      <alignment horizontal="center" vertical="center" wrapText="1"/>
    </xf>
    <xf numFmtId="0" fontId="3" fillId="0" borderId="0" xfId="0" applyFont="1" applyBorder="1" applyAlignment="1">
      <alignment horizontal="center" vertical="center"/>
    </xf>
    <xf numFmtId="0" fontId="0" fillId="0" borderId="3" xfId="0" applyBorder="1"/>
    <xf numFmtId="0" fontId="1" fillId="3" borderId="1"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6" borderId="1" xfId="1"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xf>
    <xf numFmtId="0" fontId="5" fillId="0" borderId="4" xfId="0" applyFont="1" applyBorder="1" applyAlignment="1">
      <alignment horizontal="left" vertical="center" wrapText="1"/>
    </xf>
    <xf numFmtId="0" fontId="5" fillId="7" borderId="1" xfId="0" applyFont="1" applyFill="1" applyBorder="1" applyAlignment="1">
      <alignment horizontal="left" vertical="center" wrapText="1"/>
    </xf>
    <xf numFmtId="0" fontId="5" fillId="0" borderId="5" xfId="0" applyFont="1" applyBorder="1" applyAlignment="1">
      <alignment horizontal="left" vertical="center" wrapText="1"/>
    </xf>
    <xf numFmtId="0" fontId="0" fillId="0" borderId="1" xfId="0" applyBorder="1"/>
    <xf numFmtId="14" fontId="5" fillId="0" borderId="1" xfId="0" applyNumberFormat="1" applyFont="1" applyBorder="1" applyAlignment="1">
      <alignment horizontal="left" vertical="center" wrapText="1"/>
    </xf>
    <xf numFmtId="0" fontId="5" fillId="0" borderId="6" xfId="0" applyFont="1"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vertical="center"/>
    </xf>
    <xf numFmtId="0" fontId="0" fillId="0" borderId="7" xfId="0" applyBorder="1"/>
    <xf numFmtId="0" fontId="7" fillId="0" borderId="3" xfId="0" applyFont="1" applyBorder="1" applyAlignment="1">
      <alignment horizontal="left" wrapText="1"/>
    </xf>
    <xf numFmtId="0" fontId="9" fillId="0" borderId="3"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wrapText="1"/>
    </xf>
  </cellXfs>
  <cellStyles count="2">
    <cellStyle name="Énfasis6" xfId="1" builtinId="49"/>
    <cellStyle name="Normal" xfId="0" builtinId="0"/>
  </cellStyles>
  <dxfs count="11">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drawing2.xml.rels><?xml version="1.0" encoding="UTF-8" standalone="yes"?>
<Relationships xmlns="http://schemas.openxmlformats.org/package/2006/relationships"><Relationship Id="rId1" Type="http://schemas.openxmlformats.org/officeDocument/2006/relationships/image" Target="../media/image11.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93134</xdr:colOff>
      <xdr:row>1</xdr:row>
      <xdr:rowOff>19050</xdr:rowOff>
    </xdr:from>
    <xdr:to>
      <xdr:col>1</xdr:col>
      <xdr:colOff>2992544</xdr:colOff>
      <xdr:row>1</xdr:row>
      <xdr:rowOff>771525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009" y="19050"/>
          <a:ext cx="289941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314325</xdr:colOff>
      <xdr:row>1</xdr:row>
      <xdr:rowOff>57150</xdr:rowOff>
    </xdr:from>
    <xdr:to>
      <xdr:col>29</xdr:col>
      <xdr:colOff>878205</xdr:colOff>
      <xdr:row>1</xdr:row>
      <xdr:rowOff>731353</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39175" y="57150"/>
          <a:ext cx="563880" cy="674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0</xdr:colOff>
          <xdr:row>3</xdr:row>
          <xdr:rowOff>0</xdr:rowOff>
        </xdr:from>
        <xdr:to>
          <xdr:col>11</xdr:col>
          <xdr:colOff>914400</xdr:colOff>
          <xdr:row>3</xdr:row>
          <xdr:rowOff>304800</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0</xdr:rowOff>
        </xdr:from>
        <xdr:to>
          <xdr:col>15</xdr:col>
          <xdr:colOff>1343025</xdr:colOff>
          <xdr:row>3</xdr:row>
          <xdr:rowOff>295275</xdr:rowOff>
        </xdr:to>
        <xdr:sp macro="" textlink="">
          <xdr:nvSpPr>
            <xdr:cNvPr id="2050" name="CommandButton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16</xdr:col>
          <xdr:colOff>914400</xdr:colOff>
          <xdr:row>3</xdr:row>
          <xdr:rowOff>314325</xdr:rowOff>
        </xdr:to>
        <xdr:sp macro="" textlink="">
          <xdr:nvSpPr>
            <xdr:cNvPr id="2051" name="CommandButton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0</xdr:rowOff>
        </xdr:from>
        <xdr:to>
          <xdr:col>7</xdr:col>
          <xdr:colOff>990600</xdr:colOff>
          <xdr:row>3</xdr:row>
          <xdr:rowOff>266700</xdr:rowOff>
        </xdr:to>
        <xdr:sp macro="" textlink="">
          <xdr:nvSpPr>
            <xdr:cNvPr id="2052" name="CommandButton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0</xdr:colOff>
      <xdr:row>156</xdr:row>
      <xdr:rowOff>0</xdr:rowOff>
    </xdr:from>
    <xdr:to>
      <xdr:col>11</xdr:col>
      <xdr:colOff>914400</xdr:colOff>
      <xdr:row>157</xdr:row>
      <xdr:rowOff>114300</xdr:rowOff>
    </xdr:to>
    <xdr:sp macro="" textlink="">
      <xdr:nvSpPr>
        <xdr:cNvPr id="8" name="CommandButton1" hidden="1">
          <a:extLst>
            <a:ext uri="{63B3BB69-23CF-44E3-9099-C40C66FF867C}">
              <a14:compatExt xmlns:a14="http://schemas.microsoft.com/office/drawing/2010/main" spid="_x0000_s2073"/>
            </a:ext>
            <a:ext uri="{FF2B5EF4-FFF2-40B4-BE49-F238E27FC236}">
              <a16:creationId xmlns:a16="http://schemas.microsoft.com/office/drawing/2014/main" id="{00000000-0008-0000-0000-000008000000}"/>
            </a:ext>
          </a:extLst>
        </xdr:cNvPr>
        <xdr:cNvSpPr/>
      </xdr:nvSpPr>
      <xdr:spPr bwMode="auto">
        <a:xfrm>
          <a:off x="18354675" y="130302000"/>
          <a:ext cx="914400" cy="685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0</xdr:colOff>
      <xdr:row>156</xdr:row>
      <xdr:rowOff>0</xdr:rowOff>
    </xdr:from>
    <xdr:to>
      <xdr:col>15</xdr:col>
      <xdr:colOff>1343025</xdr:colOff>
      <xdr:row>157</xdr:row>
      <xdr:rowOff>104775</xdr:rowOff>
    </xdr:to>
    <xdr:sp macro="" textlink="">
      <xdr:nvSpPr>
        <xdr:cNvPr id="9" name="CommandButton2" hidden="1">
          <a:extLst>
            <a:ext uri="{63B3BB69-23CF-44E3-9099-C40C66FF867C}">
              <a14:compatExt xmlns:a14="http://schemas.microsoft.com/office/drawing/2010/main" spid="_x0000_s2074"/>
            </a:ext>
            <a:ext uri="{FF2B5EF4-FFF2-40B4-BE49-F238E27FC236}">
              <a16:creationId xmlns:a16="http://schemas.microsoft.com/office/drawing/2014/main" id="{00000000-0008-0000-0000-000009000000}"/>
            </a:ext>
          </a:extLst>
        </xdr:cNvPr>
        <xdr:cNvSpPr/>
      </xdr:nvSpPr>
      <xdr:spPr bwMode="auto">
        <a:xfrm>
          <a:off x="26289000" y="130302000"/>
          <a:ext cx="1343025" cy="676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0</xdr:colOff>
      <xdr:row>156</xdr:row>
      <xdr:rowOff>0</xdr:rowOff>
    </xdr:from>
    <xdr:to>
      <xdr:col>16</xdr:col>
      <xdr:colOff>914400</xdr:colOff>
      <xdr:row>157</xdr:row>
      <xdr:rowOff>123825</xdr:rowOff>
    </xdr:to>
    <xdr:sp macro="" textlink="">
      <xdr:nvSpPr>
        <xdr:cNvPr id="10" name="CommandButton3" hidden="1">
          <a:extLst>
            <a:ext uri="{63B3BB69-23CF-44E3-9099-C40C66FF867C}">
              <a14:compatExt xmlns:a14="http://schemas.microsoft.com/office/drawing/2010/main" spid="_x0000_s2075"/>
            </a:ext>
            <a:ext uri="{FF2B5EF4-FFF2-40B4-BE49-F238E27FC236}">
              <a16:creationId xmlns:a16="http://schemas.microsoft.com/office/drawing/2014/main" id="{00000000-0008-0000-0000-00000A000000}"/>
            </a:ext>
          </a:extLst>
        </xdr:cNvPr>
        <xdr:cNvSpPr/>
      </xdr:nvSpPr>
      <xdr:spPr bwMode="auto">
        <a:xfrm>
          <a:off x="28575000" y="130302000"/>
          <a:ext cx="914400" cy="6953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0</xdr:colOff>
      <xdr:row>156</xdr:row>
      <xdr:rowOff>0</xdr:rowOff>
    </xdr:from>
    <xdr:to>
      <xdr:col>7</xdr:col>
      <xdr:colOff>990600</xdr:colOff>
      <xdr:row>157</xdr:row>
      <xdr:rowOff>76200</xdr:rowOff>
    </xdr:to>
    <xdr:sp macro="" textlink="">
      <xdr:nvSpPr>
        <xdr:cNvPr id="11" name="CommandButton4" hidden="1">
          <a:extLst>
            <a:ext uri="{63B3BB69-23CF-44E3-9099-C40C66FF867C}">
              <a14:compatExt xmlns:a14="http://schemas.microsoft.com/office/drawing/2010/main" spid="_x0000_s2076"/>
            </a:ext>
            <a:ext uri="{FF2B5EF4-FFF2-40B4-BE49-F238E27FC236}">
              <a16:creationId xmlns:a16="http://schemas.microsoft.com/office/drawing/2014/main" id="{00000000-0008-0000-0000-00000B000000}"/>
            </a:ext>
          </a:extLst>
        </xdr:cNvPr>
        <xdr:cNvSpPr/>
      </xdr:nvSpPr>
      <xdr:spPr bwMode="auto">
        <a:xfrm>
          <a:off x="9525000" y="130302000"/>
          <a:ext cx="990600" cy="647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0</xdr:colOff>
      <xdr:row>156</xdr:row>
      <xdr:rowOff>0</xdr:rowOff>
    </xdr:from>
    <xdr:to>
      <xdr:col>11</xdr:col>
      <xdr:colOff>914400</xdr:colOff>
      <xdr:row>156</xdr:row>
      <xdr:rowOff>304800</xdr:rowOff>
    </xdr:to>
    <xdr:pic>
      <xdr:nvPicPr>
        <xdr:cNvPr id="12" name="Picture 25">
          <a:extLst>
            <a:ext uri="{FF2B5EF4-FFF2-40B4-BE49-F238E27FC236}">
              <a16:creationId xmlns:a16="http://schemas.microsoft.com/office/drawing/2014/main" id="{00000000-0008-0000-0000-00000C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54675" y="130302000"/>
          <a:ext cx="9144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0</xdr:colOff>
      <xdr:row>156</xdr:row>
      <xdr:rowOff>0</xdr:rowOff>
    </xdr:from>
    <xdr:to>
      <xdr:col>15</xdr:col>
      <xdr:colOff>1343025</xdr:colOff>
      <xdr:row>156</xdr:row>
      <xdr:rowOff>295275</xdr:rowOff>
    </xdr:to>
    <xdr:pic>
      <xdr:nvPicPr>
        <xdr:cNvPr id="13" name="Picture 26">
          <a:extLst>
            <a:ext uri="{FF2B5EF4-FFF2-40B4-BE49-F238E27FC236}">
              <a16:creationId xmlns:a16="http://schemas.microsoft.com/office/drawing/2014/main" id="{00000000-0008-0000-0000-00000D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0" y="130302000"/>
          <a:ext cx="13430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0</xdr:colOff>
      <xdr:row>156</xdr:row>
      <xdr:rowOff>0</xdr:rowOff>
    </xdr:from>
    <xdr:to>
      <xdr:col>16</xdr:col>
      <xdr:colOff>914400</xdr:colOff>
      <xdr:row>156</xdr:row>
      <xdr:rowOff>314325</xdr:rowOff>
    </xdr:to>
    <xdr:pic>
      <xdr:nvPicPr>
        <xdr:cNvPr id="14" name="Picture 27">
          <a:extLst>
            <a:ext uri="{FF2B5EF4-FFF2-40B4-BE49-F238E27FC236}">
              <a16:creationId xmlns:a16="http://schemas.microsoft.com/office/drawing/2014/main" id="{00000000-0008-0000-0000-00000E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575000" y="130302000"/>
          <a:ext cx="914400"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0</xdr:colOff>
      <xdr:row>156</xdr:row>
      <xdr:rowOff>0</xdr:rowOff>
    </xdr:from>
    <xdr:to>
      <xdr:col>7</xdr:col>
      <xdr:colOff>990600</xdr:colOff>
      <xdr:row>156</xdr:row>
      <xdr:rowOff>266700</xdr:rowOff>
    </xdr:to>
    <xdr:pic>
      <xdr:nvPicPr>
        <xdr:cNvPr id="15" name="Picture 28">
          <a:extLst>
            <a:ext uri="{FF2B5EF4-FFF2-40B4-BE49-F238E27FC236}">
              <a16:creationId xmlns:a16="http://schemas.microsoft.com/office/drawing/2014/main" id="{00000000-0008-0000-0000-00000F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00" y="130302000"/>
          <a:ext cx="990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140</xdr:row>
      <xdr:rowOff>0</xdr:rowOff>
    </xdr:from>
    <xdr:to>
      <xdr:col>6</xdr:col>
      <xdr:colOff>914400</xdr:colOff>
      <xdr:row>143</xdr:row>
      <xdr:rowOff>114300</xdr:rowOff>
    </xdr:to>
    <xdr:sp macro="" textlink="">
      <xdr:nvSpPr>
        <xdr:cNvPr id="8" name="CommandButton1" hidden="1">
          <a:extLst>
            <a:ext uri="{63B3BB69-23CF-44E3-9099-C40C66FF867C}">
              <a14:compatExt xmlns:a14="http://schemas.microsoft.com/office/drawing/2010/main" spid="_x0000_s2073"/>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0</xdr:colOff>
      <xdr:row>140</xdr:row>
      <xdr:rowOff>0</xdr:rowOff>
    </xdr:from>
    <xdr:to>
      <xdr:col>9</xdr:col>
      <xdr:colOff>581025</xdr:colOff>
      <xdr:row>143</xdr:row>
      <xdr:rowOff>104775</xdr:rowOff>
    </xdr:to>
    <xdr:sp macro="" textlink="">
      <xdr:nvSpPr>
        <xdr:cNvPr id="9" name="CommandButton2" hidden="1">
          <a:extLst>
            <a:ext uri="{63B3BB69-23CF-44E3-9099-C40C66FF867C}">
              <a14:compatExt xmlns:a14="http://schemas.microsoft.com/office/drawing/2010/main" spid="_x0000_s2074"/>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0</xdr:colOff>
      <xdr:row>140</xdr:row>
      <xdr:rowOff>0</xdr:rowOff>
    </xdr:from>
    <xdr:to>
      <xdr:col>9</xdr:col>
      <xdr:colOff>152400</xdr:colOff>
      <xdr:row>143</xdr:row>
      <xdr:rowOff>123825</xdr:rowOff>
    </xdr:to>
    <xdr:sp macro="" textlink="">
      <xdr:nvSpPr>
        <xdr:cNvPr id="10" name="CommandButton3" hidden="1">
          <a:extLst>
            <a:ext uri="{63B3BB69-23CF-44E3-9099-C40C66FF867C}">
              <a14:compatExt xmlns:a14="http://schemas.microsoft.com/office/drawing/2010/main" spid="_x0000_s2075"/>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0</xdr:colOff>
      <xdr:row>3</xdr:row>
      <xdr:rowOff>0</xdr:rowOff>
    </xdr:from>
    <xdr:to>
      <xdr:col>7</xdr:col>
      <xdr:colOff>990600</xdr:colOff>
      <xdr:row>4</xdr:row>
      <xdr:rowOff>76200</xdr:rowOff>
    </xdr:to>
    <xdr:sp macro="" textlink="">
      <xdr:nvSpPr>
        <xdr:cNvPr id="11" name="CommandButton4" hidden="1">
          <a:extLst>
            <a:ext uri="{63B3BB69-23CF-44E3-9099-C40C66FF867C}">
              <a14:compatExt xmlns:a14="http://schemas.microsoft.com/office/drawing/2010/main" spid="_x0000_s2076"/>
            </a:ext>
            <a:ext uri="{FF2B5EF4-FFF2-40B4-BE49-F238E27FC236}">
              <a16:creationId xmlns:a16="http://schemas.microsoft.com/office/drawing/2014/main" id="{00000000-0008-0000-0100-00000B000000}"/>
            </a:ext>
          </a:extLst>
        </xdr:cNvPr>
        <xdr:cNvSpPr/>
      </xdr:nvSpPr>
      <xdr:spPr bwMode="auto">
        <a:xfrm>
          <a:off x="14039850" y="1104900"/>
          <a:ext cx="990600" cy="647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138641</xdr:colOff>
      <xdr:row>1</xdr:row>
      <xdr:rowOff>10583</xdr:rowOff>
    </xdr:from>
    <xdr:to>
      <xdr:col>2</xdr:col>
      <xdr:colOff>148166</xdr:colOff>
      <xdr:row>1</xdr:row>
      <xdr:rowOff>772583</xdr:rowOff>
    </xdr:to>
    <xdr:pic>
      <xdr:nvPicPr>
        <xdr:cNvPr id="12" name="Imagen 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641" y="10583"/>
          <a:ext cx="3163358"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SIGESPI%202020/LEY%20TRANSPARENCIA/ARCHIVOS%20DE%20TRABAJO/INVENTARIO_CALIFICACI&#211;N_DE_ACTIVOS_DE_INFORMACI&#211;N_CONSOLIDADO_JUN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redondo\Google%20Drive\SIGESPI%202019\OAP_2019\CALIFICACI&#211;N%20DE%20LA%20INFORMACI&#211;N\INVENTARIO_Y_CLASIFICACI&#211;N_ACTIVOS_DE_INFORMACI&#211;N_COMUNICACIONES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20unidad/SIGESPI%202020/LEY%20TRANSPARENCIA/ARCHIVOS%20DE%20TRABAJO/INVENTARIO_ACTIVOS%20DE%20INFORMACI&#211;N_MAYO_2020_JR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DATOS"/>
      <sheetName val="Encuesta"/>
      <sheetName val="Encuesta (2)"/>
      <sheetName val="INFORMACIÓN PÚBLICA"/>
      <sheetName val="V. Seguridad"/>
      <sheetName val="Tipologias"/>
      <sheetName val="Registro de Activos de Informac"/>
      <sheetName val="Índice de Inf Clasif y Reserv"/>
      <sheetName val="Esquema de Publicación"/>
      <sheetName val="Control Activos Calificados"/>
      <sheetName val="Resultados"/>
    </sheetNames>
    <sheetDataSet>
      <sheetData sheetId="0"/>
      <sheetData sheetId="1"/>
      <sheetData sheetId="2"/>
      <sheetData sheetId="3"/>
      <sheetData sheetId="4"/>
      <sheetData sheetId="5">
        <row r="4">
          <cell r="C4" t="str">
            <v>1) Información Pública</v>
          </cell>
          <cell r="D4" t="str">
            <v>Bajo</v>
          </cell>
          <cell r="E4" t="str">
            <v>Ley 1712, Artículo 6 literal b) Información pública: Es toda información que un sujeto obligado genere, obtenga, adquiera, o controle en su calidad de tal</v>
          </cell>
          <cell r="F4" t="str">
            <v>INFORMACIÓN PÚBLICA</v>
          </cell>
          <cell r="G4" t="str">
            <v>Ley 1712, Artículo 6 literal b) Información pública: Es toda información que un sujeto obligado genere, obtenga, adquiera, o controle en su calidad de tal</v>
          </cell>
        </row>
        <row r="5">
          <cell r="C5" t="str">
            <v>2) Datos personales</v>
          </cell>
          <cell r="D5" t="str">
            <v>Alto</v>
          </cell>
          <cell r="E5" t="str">
            <v>Ley 1712, Artículo 18 Literal a "El derecho de toda persona a la intimidad."</v>
          </cell>
          <cell r="F5" t="str">
            <v>INFORMACIÓN PÚBLICA CLASIFICADA</v>
          </cell>
          <cell r="G5" t="str">
            <v>Ley 1712, Artículo 18 Literal a "El derecho de toda persona a la intimidad."</v>
          </cell>
        </row>
        <row r="6">
          <cell r="C6" t="str">
            <v>3) Afectación a la vida, la salud o la seguridad de una persona</v>
          </cell>
          <cell r="D6" t="str">
            <v>Alto</v>
          </cell>
          <cell r="E6" t="str">
            <v>Ley 1712, Artículo 18 Literal b "El derecho de toda persona a la vida, la salud o la seguridad."</v>
          </cell>
          <cell r="F6" t="str">
            <v>INFORMACIÓN PÚBLICA CLASIFICADA</v>
          </cell>
          <cell r="G6" t="str">
            <v>Ley 1712, Artículo 18 Literal b "El derecho de toda persona a la vida, la salud o la seguridad."</v>
          </cell>
        </row>
        <row r="7">
          <cell r="C7" t="str">
            <v>4) Secretos comerciales, industriales y profesionales</v>
          </cell>
          <cell r="D7" t="str">
            <v>Alto</v>
          </cell>
          <cell r="E7" t="str">
            <v>Ley 1712, Artículo 18 Literal c "Los secretos comerciales, industriales y profesionales, así como los estipulados en el parágrafo del artículo 77 de la Ley 1474 de 2011."</v>
          </cell>
          <cell r="F7" t="str">
            <v>INFORMACIÓN PÚBLICA CLASIFICADA</v>
          </cell>
          <cell r="G7" t="str">
            <v>Ley 1712, Artículo 18 Literal c "Los secretos comerciales, industriales y profesionales, así como los estipulados en el parágrafo del artículo 77 de la Ley 1474 de 2011."</v>
          </cell>
        </row>
        <row r="8">
          <cell r="C8" t="str">
            <v>5) La defensa y seguridad nacional</v>
          </cell>
          <cell r="D8" t="str">
            <v>Alto</v>
          </cell>
          <cell r="E8" t="str">
            <v>Ley 1712 Artículo 19 Literal a "La defensa y seguridad nacional."</v>
          </cell>
          <cell r="F8" t="str">
            <v>INFORMACIÓN PÚBLICA RESERVADA</v>
          </cell>
          <cell r="G8" t="str">
            <v>Ley 1712 Artículo 19 Literal a "La defensa y seguridad nacional."</v>
          </cell>
        </row>
        <row r="9">
          <cell r="C9" t="str">
            <v>6) La seguridad pública</v>
          </cell>
          <cell r="D9" t="str">
            <v>Alto</v>
          </cell>
          <cell r="E9" t="str">
            <v>Ley 1712 Artículo 19 Literal b "La seguridad pública."</v>
          </cell>
          <cell r="F9" t="str">
            <v>INFORMACIÓN PÚBLICA RESERVADA</v>
          </cell>
          <cell r="G9" t="str">
            <v>Ley 1712 Artículo 19 Literal b "La seguridad pública."</v>
          </cell>
        </row>
        <row r="10">
          <cell r="C10" t="str">
            <v>7) Las relaciones internacionales</v>
          </cell>
          <cell r="D10" t="str">
            <v>Alto</v>
          </cell>
          <cell r="E10" t="str">
            <v>Ley 1712 Artículo 19 Literal c "Las relaciones internacionales."</v>
          </cell>
          <cell r="F10" t="str">
            <v>INFORMACIÓN PÚBLICA RESERVADA</v>
          </cell>
          <cell r="G10" t="str">
            <v>Ley 1712 Artículo 19 Literal c "Las relaciones internacionales."</v>
          </cell>
        </row>
        <row r="11">
          <cell r="C11" t="str">
            <v>8) La prevención, investigación y persecución de los delitos y las faltas disciplinarias</v>
          </cell>
          <cell r="D11" t="str">
            <v>Alto</v>
          </cell>
          <cell r="E11" t="str">
            <v>Ley 1712 Artículo 19 Literal d "La prevención, investigación y persecución de los delitos y las faltas disciplinarias, mientras que no se haga efectiva la medida de aseguramiento o se formule pliego de cargos, según el caso."</v>
          </cell>
          <cell r="F11" t="str">
            <v>INFORMACIÓN PÚBLICA RESERVADA</v>
          </cell>
          <cell r="G11" t="str">
            <v>Ley 1712 Artículo 19 Literal d "La prevención, investigación y persecución de los delitos y las faltas disciplinarias, mientras que no se haga efectiva la medida de aseguramiento o se formule pliego de cargos, según el caso."</v>
          </cell>
        </row>
        <row r="12">
          <cell r="C12" t="str">
            <v>9) El debido proceso y la igualdad de las partes en los procesos judiciales</v>
          </cell>
          <cell r="D12" t="str">
            <v>Alto</v>
          </cell>
          <cell r="E12" t="str">
            <v>Ley 1712 Artículo 19 Literal e "El debido proceso y la igualdad de las partes en los procesos judiciales."</v>
          </cell>
          <cell r="F12" t="str">
            <v>INFORMACIÓN PÚBLICA RESERVADA</v>
          </cell>
          <cell r="G12" t="str">
            <v>Ley 1712 Artículo 19 Literal e "El debido proceso y la igualdad de las partes en los procesos judiciales."</v>
          </cell>
        </row>
        <row r="13">
          <cell r="C13" t="str">
            <v>10) La administración efectiva de la justicia</v>
          </cell>
          <cell r="D13" t="str">
            <v>Alto</v>
          </cell>
          <cell r="E13" t="str">
            <v>Ley 1712 Artículo 19 Literal f "La administración efectiva de la justicia."</v>
          </cell>
          <cell r="F13" t="str">
            <v>INFORMACIÓN PÚBLICA RESERVADA</v>
          </cell>
          <cell r="G13" t="str">
            <v>Ley 1712 Artículo 19 Literal f "La administración efectiva de la justicia."</v>
          </cell>
        </row>
        <row r="14">
          <cell r="C14" t="str">
            <v>11) Los derechos de la infancia y la adolescencia</v>
          </cell>
          <cell r="D14" t="str">
            <v>Alto</v>
          </cell>
          <cell r="E14" t="str">
            <v>Ley 1712 Artículo 19 Literal g "Los derechos de la infancia y la adolescencia."</v>
          </cell>
          <cell r="F14" t="str">
            <v>INFORMACIÓN PÚBLICA RESERVADA</v>
          </cell>
          <cell r="G14" t="str">
            <v>Ley 1712 Artículo 19 Literal g "Los derechos de la infancia y la adolescencia."</v>
          </cell>
        </row>
        <row r="15">
          <cell r="C15" t="str">
            <v>12) La estabilidad macroeconómica y financiera del país</v>
          </cell>
          <cell r="D15" t="str">
            <v>Alto</v>
          </cell>
          <cell r="E15" t="str">
            <v>Ley 1712 Artículo 19 Literal h "La estabilidad macroeconómica y financiera del país."</v>
          </cell>
          <cell r="F15" t="str">
            <v>INFORMACIÓN PÚBLICA RESERVADA</v>
          </cell>
          <cell r="G15" t="str">
            <v>Ley 1712 Artículo 19 Literal h "La estabilidad macroeconómica y financiera del país."</v>
          </cell>
        </row>
        <row r="16">
          <cell r="C16" t="str">
            <v>13) La salud pública</v>
          </cell>
          <cell r="D16" t="str">
            <v>Alto</v>
          </cell>
          <cell r="E16" t="str">
            <v>Ley 1712 Artículo 19 Literal i "La salud pública."</v>
          </cell>
          <cell r="F16" t="str">
            <v>INFORMACIÓN PÚBLICA RESERVADA</v>
          </cell>
          <cell r="G16" t="str">
            <v>Ley 1712 Artículo 19 Literal i "La salud pública."</v>
          </cell>
        </row>
        <row r="17">
          <cell r="C17" t="str">
            <v>14) Opiniones o puntos de vista que forman parte del proceso deliberativo de los servidores públicos</v>
          </cell>
          <cell r="D17" t="str">
            <v>Alto</v>
          </cell>
          <cell r="E17" t="str">
            <v>Ley 1712 Artículo 19 Parágrafo "Se exceptúan también los documentos que contengan las opiniones o puntos de vista que formen parte del proceso deliberativo de los servidores públicos."</v>
          </cell>
          <cell r="F17" t="str">
            <v>INFORMACIÓN PÚBLICA RESERVADA</v>
          </cell>
          <cell r="G17" t="str">
            <v>Ley 1712 Artículo 19 Parágrafo "Se exceptúan también los documentos que contengan las opiniones o puntos de vista que formen parte del proceso deliberativo de los servidores públicos."</v>
          </cell>
        </row>
        <row r="18">
          <cell r="C18" t="str">
            <v>15) Protección por una norma legal o constitucional de un tema diferente a los enunciados anteriormente</v>
          </cell>
          <cell r="D18" t="str">
            <v>Alto</v>
          </cell>
          <cell r="E18" t="str">
            <v>Otra norma legal o constitucional</v>
          </cell>
          <cell r="F18" t="str">
            <v>REVISAR CON JURÍDICA</v>
          </cell>
          <cell r="G18" t="str">
            <v>REVISAR CON JURÍDICA</v>
          </cell>
        </row>
        <row r="22">
          <cell r="C22" t="str">
            <v>1) Público en general</v>
          </cell>
          <cell r="E22" t="str">
            <v>Bajo</v>
          </cell>
        </row>
        <row r="23">
          <cell r="C23" t="str">
            <v>2) Interno de la Entidad</v>
          </cell>
          <cell r="E23" t="str">
            <v>Bajo</v>
          </cell>
        </row>
        <row r="24">
          <cell r="C24" t="str">
            <v>3) Procesos</v>
          </cell>
          <cell r="E24" t="str">
            <v>Medio</v>
          </cell>
        </row>
        <row r="25">
          <cell r="C25" t="str">
            <v>4) Alta Dirección</v>
          </cell>
          <cell r="E25" t="str">
            <v>Alto</v>
          </cell>
        </row>
        <row r="31">
          <cell r="C31" t="str">
            <v>1) Insignificante</v>
          </cell>
          <cell r="E31" t="str">
            <v>Bajo</v>
          </cell>
        </row>
        <row r="32">
          <cell r="C32" t="str">
            <v>2) Menor</v>
          </cell>
          <cell r="E32" t="str">
            <v>Bajo</v>
          </cell>
        </row>
        <row r="33">
          <cell r="C33" t="str">
            <v>3) Moderado</v>
          </cell>
          <cell r="E33" t="str">
            <v>Medio</v>
          </cell>
        </row>
        <row r="34">
          <cell r="C34" t="str">
            <v>4) Mayor</v>
          </cell>
          <cell r="E34" t="str">
            <v>Alto</v>
          </cell>
        </row>
        <row r="35">
          <cell r="C35" t="str">
            <v>5) Catastrófico</v>
          </cell>
          <cell r="E35" t="str">
            <v>Alto</v>
          </cell>
        </row>
        <row r="41">
          <cell r="C41" t="str">
            <v>1) No aplica / No es relevante</v>
          </cell>
          <cell r="D41">
            <v>0</v>
          </cell>
        </row>
        <row r="42">
          <cell r="C42" t="str">
            <v>2) Es crítico para las operaciones internas</v>
          </cell>
          <cell r="D42">
            <v>0.5</v>
          </cell>
        </row>
        <row r="43">
          <cell r="C43" t="str">
            <v>3) Podría afectar la toma de decisiones</v>
          </cell>
          <cell r="D43">
            <v>1</v>
          </cell>
        </row>
        <row r="44">
          <cell r="C44" t="str">
            <v>4) Es crítico para el servicio hacia terceros</v>
          </cell>
          <cell r="D44">
            <v>1.5</v>
          </cell>
        </row>
        <row r="45">
          <cell r="C45" t="str">
            <v>5) Puede generar incumplimientos legales y reglamentarios</v>
          </cell>
          <cell r="D45">
            <v>2</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6">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Esquema de Publicación"/>
      <sheetName val="Activos Documentales"/>
      <sheetName val="Resultados A.Documentales"/>
    </sheetNames>
    <sheetDataSet>
      <sheetData sheetId="0"/>
      <sheetData sheetId="1"/>
      <sheetData sheetId="2"/>
      <sheetData sheetId="3">
        <row r="3">
          <cell r="B3" t="str">
            <v>DOCUMENTO FISICO Ó DIGITAL</v>
          </cell>
        </row>
        <row r="4">
          <cell r="B4" t="str">
            <v>HARDWARE</v>
          </cell>
        </row>
        <row r="5">
          <cell r="B5" t="str">
            <v>SOFTWARE</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DATOS"/>
      <sheetName val="CRONOGRAMA"/>
      <sheetName val="Hoja1"/>
      <sheetName val="Encuesta"/>
      <sheetName val="Hoja3"/>
      <sheetName val="V. Seguridad"/>
      <sheetName val="Tipologias"/>
      <sheetName val="Registro de Activos de Informac"/>
      <sheetName val="Esquema de Publicación"/>
      <sheetName val="Control Activos Calificados"/>
      <sheetName val="Resultados"/>
    </sheetNames>
    <sheetDataSet>
      <sheetData sheetId="0"/>
      <sheetData sheetId="1"/>
      <sheetData sheetId="2"/>
      <sheetData sheetId="3"/>
      <sheetData sheetId="4"/>
      <sheetData sheetId="5"/>
      <sheetData sheetId="6">
        <row r="4">
          <cell r="C4" t="str">
            <v>1) Información Pública</v>
          </cell>
          <cell r="D4" t="str">
            <v>Bajo</v>
          </cell>
          <cell r="E4" t="str">
            <v>Ley 1712, Artículo 6 literal b) Información pública: Es toda información que un sujeto obligado genere, obtenga, adquiera, o controle en su calidad de tal</v>
          </cell>
          <cell r="F4" t="str">
            <v>INFORMACIÓN PÚBLICA</v>
          </cell>
          <cell r="G4" t="str">
            <v>Ley 1712, Artículo 6 literal b) Información pública: Es toda información que un sujeto obligado genere, obtenga, adquiera, o controle en su calidad de tal</v>
          </cell>
        </row>
        <row r="5">
          <cell r="C5" t="str">
            <v>2) Datos personales</v>
          </cell>
          <cell r="D5" t="str">
            <v>Alto</v>
          </cell>
          <cell r="E5" t="str">
            <v>Ley 1712, Artículo 18 Literal a "El derecho de toda persona a la intimidad."</v>
          </cell>
          <cell r="F5" t="str">
            <v>INFORMACIÓN PÚBLICA CLASIFICADA</v>
          </cell>
          <cell r="G5" t="str">
            <v>Ley 1712, Artículo 18 Literal a "El derecho de toda persona a la intimidad."</v>
          </cell>
        </row>
        <row r="6">
          <cell r="C6" t="str">
            <v>3) Afectación a la vida, la salud o la seguridad de una persona</v>
          </cell>
          <cell r="D6" t="str">
            <v>Alto</v>
          </cell>
          <cell r="E6" t="str">
            <v>Ley 1712, Artículo 18 Literal b "El derecho de toda persona a la vida, la salud o la seguridad."</v>
          </cell>
          <cell r="F6" t="str">
            <v>INFORMACIÓN PÚBLICA CLASIFICADA</v>
          </cell>
          <cell r="G6" t="str">
            <v>Ley 1712, Artículo 18 Literal b "El derecho de toda persona a la vida, la salud o la seguridad."</v>
          </cell>
        </row>
        <row r="7">
          <cell r="C7" t="str">
            <v>4) Secretos comerciales, industriales y profesionales</v>
          </cell>
          <cell r="D7" t="str">
            <v>Alto</v>
          </cell>
          <cell r="E7" t="str">
            <v>Ley 1712, Artículo 18 Literal c "Los secretos comerciales, industriales y profesionales, así como los estipulados en el parágrafo del artículo 77 de la Ley 1474 de 2011."</v>
          </cell>
          <cell r="F7" t="str">
            <v>INFORMACIÓN PÚBLICA CLASIFICADA</v>
          </cell>
          <cell r="G7" t="str">
            <v>Ley 1712, Artículo 18 Literal c "Los secretos comerciales, industriales y profesionales, así como los estipulados en el parágrafo del artículo 77 de la Ley 1474 de 2011."</v>
          </cell>
        </row>
        <row r="8">
          <cell r="C8" t="str">
            <v>5) La defensa y seguridad nacional</v>
          </cell>
          <cell r="D8" t="str">
            <v>Alto</v>
          </cell>
          <cell r="E8" t="str">
            <v>Ley 1712 Artículo 19 Literal a "La defensa y seguridad nacional."</v>
          </cell>
          <cell r="F8" t="str">
            <v>INFORMACIÓN PÚBLICA RESERVADA</v>
          </cell>
          <cell r="G8" t="str">
            <v>Ley 1712 Artículo 19 Literal a "La defensa y seguridad nacional."</v>
          </cell>
        </row>
        <row r="9">
          <cell r="C9" t="str">
            <v>6) La seguridad pública</v>
          </cell>
          <cell r="D9" t="str">
            <v>Alto</v>
          </cell>
          <cell r="E9" t="str">
            <v>Ley 1712 Artículo 19 Literal b "La seguridad pública."</v>
          </cell>
          <cell r="F9" t="str">
            <v>INFORMACIÓN PÚBLICA RESERVADA</v>
          </cell>
          <cell r="G9" t="str">
            <v>Ley 1712 Artículo 19 Literal b "La seguridad pública."</v>
          </cell>
        </row>
        <row r="10">
          <cell r="C10" t="str">
            <v>7) Las relaciones internacionales</v>
          </cell>
          <cell r="D10" t="str">
            <v>Alto</v>
          </cell>
          <cell r="E10" t="str">
            <v>Ley 1712 Artículo 19 Literal c "Las relaciones internacionales."</v>
          </cell>
          <cell r="F10" t="str">
            <v>INFORMACIÓN PÚBLICA RESERVADA</v>
          </cell>
          <cell r="G10" t="str">
            <v>Ley 1712 Artículo 19 Literal c "Las relaciones internacionales."</v>
          </cell>
        </row>
        <row r="11">
          <cell r="C11" t="str">
            <v>8) La prevención, investigación y persecución de los delitos y las faltas disciplinarias</v>
          </cell>
          <cell r="D11" t="str">
            <v>Alto</v>
          </cell>
          <cell r="E11" t="str">
            <v>Ley 1712 Artículo 19 Literal d "La prevención, investigación y persecución de los delitos y las faltas disciplinarias, mientras que no se haga efectiva la medida de aseguramiento o se formule pliego de cargos, según el caso."</v>
          </cell>
          <cell r="F11" t="str">
            <v>INFORMACIÓN PÚBLICA RESERVADA</v>
          </cell>
          <cell r="G11" t="str">
            <v>Ley 1712 Artículo 19 Literal d "La prevención, investigación y persecución de los delitos y las faltas disciplinarias, mientras que no se haga efectiva la medida de aseguramiento o se formule pliego de cargos, según el caso."</v>
          </cell>
        </row>
        <row r="12">
          <cell r="C12" t="str">
            <v>9) El debido proceso y la igualdad de las partes en los procesos judiciales</v>
          </cell>
          <cell r="D12" t="str">
            <v>Alto</v>
          </cell>
          <cell r="E12" t="str">
            <v>Ley 1712 Artículo 19 Literal e "El debido proceso y la igualdad de las partes en los procesos judiciales."</v>
          </cell>
          <cell r="F12" t="str">
            <v>INFORMACIÓN PÚBLICA RESERVADA</v>
          </cell>
          <cell r="G12" t="str">
            <v>Ley 1712 Artículo 19 Literal e "El debido proceso y la igualdad de las partes en los procesos judiciales."</v>
          </cell>
        </row>
        <row r="13">
          <cell r="C13" t="str">
            <v>10) La administración efectiva de la justicia</v>
          </cell>
          <cell r="D13" t="str">
            <v>Alto</v>
          </cell>
          <cell r="E13" t="str">
            <v>Ley 1712 Artículo 19 Literal f "La administración efectiva de la justicia."</v>
          </cell>
          <cell r="F13" t="str">
            <v>INFORMACIÓN PÚBLICA RESERVADA</v>
          </cell>
          <cell r="G13" t="str">
            <v>Ley 1712 Artículo 19 Literal f "La administración efectiva de la justicia."</v>
          </cell>
        </row>
        <row r="14">
          <cell r="C14" t="str">
            <v>11) Los derechos de la infancia y la adolescencia</v>
          </cell>
          <cell r="D14" t="str">
            <v>Alto</v>
          </cell>
          <cell r="E14" t="str">
            <v>Ley 1712 Artículo 19 Literal g "Los derechos de la infancia y la adolescencia."</v>
          </cell>
          <cell r="F14" t="str">
            <v>INFORMACIÓN PÚBLICA RESERVADA</v>
          </cell>
          <cell r="G14" t="str">
            <v>Ley 1712 Artículo 19 Literal g "Los derechos de la infancia y la adolescencia."</v>
          </cell>
        </row>
        <row r="15">
          <cell r="C15" t="str">
            <v>12) La estabilidad macroeconómica y financiera del país</v>
          </cell>
          <cell r="D15" t="str">
            <v>Alto</v>
          </cell>
          <cell r="E15" t="str">
            <v>Ley 1712 Artículo 19 Literal h "La estabilidad macroeconómica y financiera del país."</v>
          </cell>
          <cell r="F15" t="str">
            <v>INFORMACIÓN PÚBLICA RESERVADA</v>
          </cell>
          <cell r="G15" t="str">
            <v>Ley 1712 Artículo 19 Literal h "La estabilidad macroeconómica y financiera del país."</v>
          </cell>
        </row>
        <row r="16">
          <cell r="C16" t="str">
            <v>13) La salud pública</v>
          </cell>
          <cell r="D16" t="str">
            <v>Alto</v>
          </cell>
          <cell r="E16" t="str">
            <v>Ley 1712 Artículo 19 Literal i "La salud pública."</v>
          </cell>
          <cell r="F16" t="str">
            <v>INFORMACIÓN PÚBLICA RESERVADA</v>
          </cell>
          <cell r="G16" t="str">
            <v>Ley 1712 Artículo 19 Literal i "La salud pública."</v>
          </cell>
        </row>
        <row r="17">
          <cell r="C17" t="str">
            <v>14) Opiniones o puntos de vista que forman parte del proceso deliberativo de los servidores públicos</v>
          </cell>
          <cell r="D17" t="str">
            <v>Alto</v>
          </cell>
          <cell r="E17" t="str">
            <v>Ley 1712 Artículo 19 Parágrafo "Se exceptúan también los documentos que contengan las opiniones o puntos de vista que formen parte del proceso deliberativo de los servidores públicos."</v>
          </cell>
          <cell r="F17" t="str">
            <v>INFORMACIÓN PÚBLICA RESERVADA</v>
          </cell>
          <cell r="G17" t="str">
            <v>Ley 1712 Artículo 19 Parágrafo "Se exceptúan también los documentos que contengan las opiniones o puntos de vista que formen parte del proceso deliberativo de los servidores públicos."</v>
          </cell>
        </row>
        <row r="18">
          <cell r="C18" t="str">
            <v>15) Protección por una norma legal o constitucional de un tema diferente a los enunciados anteriormente</v>
          </cell>
          <cell r="D18" t="str">
            <v>Alto</v>
          </cell>
          <cell r="E18" t="str">
            <v>Otra norma legal o constitucional</v>
          </cell>
          <cell r="F18" t="str">
            <v>REVISAR CON JURÍDICA</v>
          </cell>
          <cell r="G18" t="str">
            <v>REVISAR CON JURÍDICA</v>
          </cell>
        </row>
        <row r="22">
          <cell r="E22" t="str">
            <v>Bajo</v>
          </cell>
        </row>
        <row r="23">
          <cell r="E23" t="str">
            <v>Bajo</v>
          </cell>
        </row>
        <row r="24">
          <cell r="E24" t="str">
            <v>Medio</v>
          </cell>
        </row>
        <row r="25">
          <cell r="E25" t="str">
            <v>Alto</v>
          </cell>
        </row>
        <row r="31">
          <cell r="C31" t="str">
            <v>1) Insignificante</v>
          </cell>
          <cell r="E31" t="str">
            <v>Bajo</v>
          </cell>
        </row>
        <row r="32">
          <cell r="C32" t="str">
            <v>2) Menor</v>
          </cell>
          <cell r="E32" t="str">
            <v>Bajo</v>
          </cell>
        </row>
        <row r="33">
          <cell r="C33" t="str">
            <v>3) Moderado</v>
          </cell>
          <cell r="E33" t="str">
            <v>Medio</v>
          </cell>
        </row>
        <row r="34">
          <cell r="C34" t="str">
            <v>4) Mayor</v>
          </cell>
          <cell r="E34" t="str">
            <v>Alto</v>
          </cell>
        </row>
        <row r="35">
          <cell r="C35" t="str">
            <v>5) Catastrófico</v>
          </cell>
          <cell r="E35" t="str">
            <v>Alto</v>
          </cell>
        </row>
        <row r="41">
          <cell r="D41">
            <v>0</v>
          </cell>
        </row>
        <row r="42">
          <cell r="D42">
            <v>0.5</v>
          </cell>
        </row>
        <row r="43">
          <cell r="D43">
            <v>1</v>
          </cell>
        </row>
        <row r="44">
          <cell r="D44">
            <v>1.5</v>
          </cell>
        </row>
        <row r="45">
          <cell r="D45">
            <v>2</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dimension ref="B1:AV180"/>
  <sheetViews>
    <sheetView showGridLines="0" topLeftCell="A2" zoomScale="70" zoomScaleNormal="70" zoomScaleSheetLayoutView="90" workbookViewId="0">
      <pane xSplit="2" ySplit="2" topLeftCell="C176" activePane="bottomRight" state="frozen"/>
      <selection activeCell="A2" sqref="A2"/>
      <selection pane="topRight" activeCell="D2" sqref="D2"/>
      <selection pane="bottomLeft" activeCell="A3" sqref="A3"/>
      <selection pane="bottomRight" activeCell="B3" sqref="B3"/>
    </sheetView>
  </sheetViews>
  <sheetFormatPr baseColWidth="10" defaultRowHeight="15" x14ac:dyDescent="0.25"/>
  <cols>
    <col min="1" max="1" width="2.140625" customWidth="1"/>
    <col min="2" max="2" width="45.140625" customWidth="1"/>
    <col min="3" max="3" width="13.140625" customWidth="1"/>
    <col min="4" max="4" width="18" customWidth="1"/>
    <col min="5" max="5" width="17.28515625" customWidth="1"/>
    <col min="6" max="6" width="20.28515625" customWidth="1"/>
    <col min="7" max="8" width="26.85546875" customWidth="1"/>
    <col min="9" max="9" width="67.140625" customWidth="1"/>
    <col min="10" max="10" width="20" customWidth="1"/>
    <col min="11" max="11" width="18.42578125" customWidth="1"/>
    <col min="12" max="12" width="34" customWidth="1"/>
    <col min="13" max="13" width="42.42578125" customWidth="1"/>
    <col min="14" max="14" width="18.28515625" customWidth="1"/>
    <col min="15" max="15" width="24.28515625" customWidth="1"/>
    <col min="16" max="17" width="34.28515625" customWidth="1"/>
    <col min="18" max="20" width="16.28515625" customWidth="1"/>
    <col min="21" max="21" width="37.7109375" customWidth="1"/>
    <col min="22" max="22" width="26.28515625" hidden="1" customWidth="1"/>
    <col min="23" max="23" width="20.42578125" customWidth="1"/>
    <col min="24" max="24" width="30" customWidth="1"/>
    <col min="25" max="25" width="15.5703125" customWidth="1"/>
    <col min="26" max="27" width="21" customWidth="1"/>
    <col min="28" max="28" width="24.42578125" customWidth="1"/>
    <col min="29" max="29" width="14.42578125" customWidth="1"/>
    <col min="30" max="30" width="17" customWidth="1"/>
    <col min="31" max="33" width="15.28515625" hidden="1" customWidth="1"/>
    <col min="34" max="37" width="18.85546875" hidden="1" customWidth="1"/>
    <col min="38" max="43" width="11.140625" hidden="1" customWidth="1"/>
    <col min="44" max="45" width="18.85546875" hidden="1" customWidth="1"/>
    <col min="46" max="47" width="67.85546875" hidden="1" customWidth="1"/>
    <col min="48" max="48" width="200.7109375" hidden="1" customWidth="1"/>
    <col min="49" max="49" width="10.85546875" customWidth="1"/>
  </cols>
  <sheetData>
    <row r="1" spans="2:48" hidden="1" x14ac:dyDescent="0.25"/>
    <row r="2" spans="2:48" ht="66" customHeight="1" x14ac:dyDescent="0.25">
      <c r="B2" s="6"/>
      <c r="C2" s="24" t="s">
        <v>346</v>
      </c>
      <c r="D2" s="24"/>
      <c r="E2" s="24"/>
      <c r="F2" s="25" t="s">
        <v>347</v>
      </c>
      <c r="G2" s="25"/>
      <c r="H2" s="25"/>
      <c r="I2" s="25"/>
      <c r="J2" s="25"/>
      <c r="K2" s="25"/>
      <c r="L2" s="25"/>
      <c r="M2" s="25"/>
      <c r="N2" s="25"/>
      <c r="O2" s="25"/>
      <c r="P2" s="25"/>
      <c r="Q2" s="25"/>
      <c r="R2" s="25"/>
      <c r="S2" s="25"/>
      <c r="T2" s="25"/>
      <c r="U2" s="25"/>
      <c r="V2" s="25"/>
      <c r="W2" s="25"/>
      <c r="X2" s="25"/>
      <c r="Y2" s="25"/>
      <c r="Z2" s="25"/>
      <c r="AA2" s="25"/>
      <c r="AB2" s="25"/>
      <c r="AC2" s="25"/>
    </row>
    <row r="3" spans="2:48" ht="105" x14ac:dyDescent="0.25">
      <c r="B3" s="7" t="s">
        <v>348</v>
      </c>
      <c r="C3" s="7" t="s">
        <v>331</v>
      </c>
      <c r="D3" s="7" t="s">
        <v>349</v>
      </c>
      <c r="E3" s="7" t="s">
        <v>350</v>
      </c>
      <c r="F3" s="7" t="s">
        <v>351</v>
      </c>
      <c r="G3" s="7" t="s">
        <v>352</v>
      </c>
      <c r="H3" s="7" t="s">
        <v>353</v>
      </c>
      <c r="I3" s="7" t="s">
        <v>354</v>
      </c>
      <c r="J3" s="7" t="s">
        <v>1</v>
      </c>
      <c r="K3" s="7" t="s">
        <v>0</v>
      </c>
      <c r="L3" s="7" t="s">
        <v>355</v>
      </c>
      <c r="M3" s="7" t="s">
        <v>356</v>
      </c>
      <c r="N3" s="7" t="s">
        <v>357</v>
      </c>
      <c r="O3" s="7" t="s">
        <v>358</v>
      </c>
      <c r="P3" s="7" t="s">
        <v>359</v>
      </c>
      <c r="Q3" s="7" t="s">
        <v>360</v>
      </c>
      <c r="R3" s="8" t="s">
        <v>361</v>
      </c>
      <c r="S3" s="8" t="s">
        <v>362</v>
      </c>
      <c r="T3" s="8" t="s">
        <v>363</v>
      </c>
      <c r="U3" s="9" t="s">
        <v>364</v>
      </c>
      <c r="V3" s="9" t="s">
        <v>365</v>
      </c>
      <c r="W3" s="9" t="s">
        <v>366</v>
      </c>
      <c r="X3" s="9" t="s">
        <v>367</v>
      </c>
      <c r="Y3" s="9" t="s">
        <v>368</v>
      </c>
      <c r="Z3" s="9" t="s">
        <v>369</v>
      </c>
      <c r="AA3" s="9" t="s">
        <v>370</v>
      </c>
      <c r="AB3" s="10" t="s">
        <v>371</v>
      </c>
      <c r="AC3" s="10" t="s">
        <v>372</v>
      </c>
      <c r="AD3" s="10" t="s">
        <v>373</v>
      </c>
      <c r="AE3" s="8" t="s">
        <v>374</v>
      </c>
      <c r="AF3" s="8" t="s">
        <v>375</v>
      </c>
      <c r="AG3" s="8" t="s">
        <v>376</v>
      </c>
      <c r="AH3" s="9" t="s">
        <v>377</v>
      </c>
      <c r="AI3" s="9" t="s">
        <v>378</v>
      </c>
      <c r="AJ3" s="9" t="s">
        <v>379</v>
      </c>
      <c r="AK3" s="9" t="s">
        <v>380</v>
      </c>
      <c r="AL3" s="9" t="s">
        <v>381</v>
      </c>
      <c r="AM3" s="9" t="s">
        <v>382</v>
      </c>
      <c r="AN3" s="9" t="s">
        <v>383</v>
      </c>
      <c r="AO3" s="9" t="s">
        <v>384</v>
      </c>
      <c r="AP3" s="9" t="s">
        <v>385</v>
      </c>
      <c r="AQ3" s="9" t="s">
        <v>386</v>
      </c>
      <c r="AR3" s="9" t="s">
        <v>387</v>
      </c>
      <c r="AS3" s="9" t="s">
        <v>388</v>
      </c>
      <c r="AT3" s="9" t="s">
        <v>389</v>
      </c>
      <c r="AU3" s="9" t="s">
        <v>390</v>
      </c>
      <c r="AV3" s="9" t="s">
        <v>390</v>
      </c>
    </row>
    <row r="4" spans="2:48" ht="60" x14ac:dyDescent="0.25">
      <c r="B4" s="1" t="s">
        <v>19</v>
      </c>
      <c r="C4" s="1" t="s">
        <v>10</v>
      </c>
      <c r="D4" s="1" t="s">
        <v>391</v>
      </c>
      <c r="E4" s="1" t="s">
        <v>392</v>
      </c>
      <c r="F4" s="1" t="s">
        <v>393</v>
      </c>
      <c r="G4" s="1"/>
      <c r="H4" s="1" t="s">
        <v>394</v>
      </c>
      <c r="I4" s="1" t="s">
        <v>29</v>
      </c>
      <c r="J4" s="1" t="s">
        <v>8</v>
      </c>
      <c r="K4" s="1" t="s">
        <v>5</v>
      </c>
      <c r="L4" s="1" t="s">
        <v>15</v>
      </c>
      <c r="M4" s="1" t="s">
        <v>42</v>
      </c>
      <c r="N4" s="1">
        <v>2002</v>
      </c>
      <c r="O4" s="1" t="s">
        <v>395</v>
      </c>
      <c r="P4" s="1" t="s">
        <v>396</v>
      </c>
      <c r="Q4" s="1" t="s">
        <v>397</v>
      </c>
      <c r="R4" s="11" t="s">
        <v>398</v>
      </c>
      <c r="S4" s="11" t="s">
        <v>398</v>
      </c>
      <c r="T4" s="11" t="s">
        <v>398</v>
      </c>
      <c r="U4" s="1" t="s">
        <v>399</v>
      </c>
      <c r="V4" s="1"/>
      <c r="W4" s="1" t="s">
        <v>400</v>
      </c>
      <c r="X4" s="1" t="s">
        <v>401</v>
      </c>
      <c r="Y4" s="1" t="s">
        <v>402</v>
      </c>
      <c r="Z4" s="11"/>
      <c r="AA4" s="1" t="s">
        <v>403</v>
      </c>
      <c r="AB4" s="1" t="s">
        <v>404</v>
      </c>
      <c r="AC4" s="12">
        <v>43699</v>
      </c>
      <c r="AD4" s="13" t="str">
        <f t="shared" ref="AD4:AD67" si="0">IF((AE4+AF4+AG4+AL4+AM4+AN4+AO4+AP4)&gt;0,"ACTIVO CALIFICADO","FALTA INFORMACIÓN")</f>
        <v>ACTIVO CALIFICADO</v>
      </c>
      <c r="AE4" s="11">
        <f t="shared" ref="AE4:AG19" si="1">IF(R4="",0,IF(R4="Si",5,IF(R4="Parcialmente",3,0.1)))</f>
        <v>5</v>
      </c>
      <c r="AF4" s="11">
        <f t="shared" si="1"/>
        <v>5</v>
      </c>
      <c r="AG4" s="11">
        <f t="shared" si="1"/>
        <v>5</v>
      </c>
      <c r="AH4" s="11" t="str">
        <f>LOOKUP(U4,Clasifica,'[1]V. Seguridad'!$D$4:$D$18)</f>
        <v>Alto</v>
      </c>
      <c r="AI4" s="11" t="e">
        <f>LOOKUP(V4,HWSW,'[1]V. Seguridad'!$E$22:$E$25)</f>
        <v>#N/A</v>
      </c>
      <c r="AJ4" s="11" t="str">
        <f>LOOKUP(W4,'[1]V. Seguridad'!$C$31:$C$35,'[1]V. Seguridad'!$E$31:$E$35)</f>
        <v>Medio</v>
      </c>
      <c r="AK4" s="11" t="str">
        <f t="shared" ref="AK4:AK67" si="2">IF(AND(AP4&gt;=0,AP4&lt;=2),"Bajo",IF(AND(AP4&gt;=2.1,AP4&lt;=3),"Medio",IF(AND(AP4&gt;=3.1,AP4&lt;=5),"Alto")))</f>
        <v>Medio</v>
      </c>
      <c r="AL4" s="11">
        <f t="shared" ref="AL4:AO47" si="3">IF(U4="",0,IF(AH4="Bajo",1,IF(AH4="Medio",2,3)))</f>
        <v>3</v>
      </c>
      <c r="AM4" s="11">
        <f t="shared" si="3"/>
        <v>0</v>
      </c>
      <c r="AN4" s="11">
        <f t="shared" si="3"/>
        <v>2</v>
      </c>
      <c r="AO4" s="11">
        <f t="shared" si="3"/>
        <v>2</v>
      </c>
      <c r="AP4" s="11">
        <f>IF(X4="",0,(LOOKUP(X4,Dispo,'[1]V. Seguridad'!$D$41:$D$45)*(LOOKUP(Y4,Tiempo,VTiempo))))</f>
        <v>2.5</v>
      </c>
      <c r="AQ4" s="11">
        <f t="shared" ref="AQ4:AQ67" si="4">MAXA(AL4,AN4,AO4,AM4)</f>
        <v>3</v>
      </c>
      <c r="AR4" s="14" t="str">
        <f t="shared" ref="AR4:AR67" si="5">IF(AQ4=1,"Bajo",IF(AQ4=2,"Medio","Alto"))</f>
        <v>Alto</v>
      </c>
      <c r="AS4" s="1" t="str">
        <f>LOOKUP(U4,Clasifica,'[1]V. Seguridad'!$F$4:$F$18)</f>
        <v>REVISAR CON JURÍDICA</v>
      </c>
      <c r="AT4" s="1" t="str">
        <f>LOOKUP(U4,'[1]V. Seguridad'!$C$4:$C$18,'[1]V. Seguridad'!$E$4:$E$18)</f>
        <v>Otra norma legal o constitucional</v>
      </c>
      <c r="AU4" s="1" t="str">
        <f t="shared" ref="AU4:AU67" si="6">AT4</f>
        <v>Otra norma legal o constitucional</v>
      </c>
      <c r="AV4" s="1" t="str">
        <f>LOOKUP(U4,'[1]V. Seguridad'!$C$4:$C$18,'[1]V. Seguridad'!$G$4:$G$18)</f>
        <v>REVISAR CON JURÍDICA</v>
      </c>
    </row>
    <row r="5" spans="2:48" ht="60" x14ac:dyDescent="0.25">
      <c r="B5" s="1" t="s">
        <v>20</v>
      </c>
      <c r="C5" s="1" t="s">
        <v>10</v>
      </c>
      <c r="D5" s="1" t="s">
        <v>391</v>
      </c>
      <c r="E5" s="1" t="s">
        <v>392</v>
      </c>
      <c r="F5" s="1" t="s">
        <v>393</v>
      </c>
      <c r="G5" s="1"/>
      <c r="H5" s="1" t="s">
        <v>394</v>
      </c>
      <c r="I5" s="1" t="s">
        <v>31</v>
      </c>
      <c r="J5" s="1" t="s">
        <v>8</v>
      </c>
      <c r="K5" s="1" t="s">
        <v>5</v>
      </c>
      <c r="L5" s="1" t="s">
        <v>14</v>
      </c>
      <c r="M5" s="1" t="s">
        <v>40</v>
      </c>
      <c r="N5" s="1">
        <v>2008</v>
      </c>
      <c r="O5" s="1" t="s">
        <v>405</v>
      </c>
      <c r="P5" s="1" t="s">
        <v>396</v>
      </c>
      <c r="Q5" s="1" t="s">
        <v>397</v>
      </c>
      <c r="R5" s="11" t="s">
        <v>398</v>
      </c>
      <c r="S5" s="11" t="s">
        <v>398</v>
      </c>
      <c r="T5" s="11" t="s">
        <v>398</v>
      </c>
      <c r="U5" s="1" t="s">
        <v>399</v>
      </c>
      <c r="V5" s="1"/>
      <c r="W5" s="1" t="s">
        <v>400</v>
      </c>
      <c r="X5" s="1" t="s">
        <v>406</v>
      </c>
      <c r="Y5" s="1" t="s">
        <v>402</v>
      </c>
      <c r="Z5" s="1"/>
      <c r="AA5" s="1" t="s">
        <v>403</v>
      </c>
      <c r="AB5" s="1" t="s">
        <v>404</v>
      </c>
      <c r="AC5" s="12">
        <v>43699</v>
      </c>
      <c r="AD5" s="13" t="str">
        <f t="shared" si="0"/>
        <v>ACTIVO CALIFICADO</v>
      </c>
      <c r="AE5" s="11">
        <f t="shared" si="1"/>
        <v>5</v>
      </c>
      <c r="AF5" s="11">
        <f t="shared" si="1"/>
        <v>5</v>
      </c>
      <c r="AG5" s="11">
        <f t="shared" si="1"/>
        <v>5</v>
      </c>
      <c r="AH5" s="11" t="str">
        <f>LOOKUP(U5,Clasifica,'[1]V. Seguridad'!$D$4:$D$18)</f>
        <v>Alto</v>
      </c>
      <c r="AI5" s="11" t="e">
        <f>LOOKUP(V5,HWSW,'[1]V. Seguridad'!$E$22:$E$25)</f>
        <v>#N/A</v>
      </c>
      <c r="AJ5" s="11" t="str">
        <f>LOOKUP(W5,'[1]V. Seguridad'!$C$31:$C$35,'[1]V. Seguridad'!$E$31:$E$35)</f>
        <v>Medio</v>
      </c>
      <c r="AK5" s="11" t="str">
        <f t="shared" si="2"/>
        <v>Bajo</v>
      </c>
      <c r="AL5" s="11">
        <f t="shared" si="3"/>
        <v>3</v>
      </c>
      <c r="AM5" s="11">
        <f t="shared" si="3"/>
        <v>0</v>
      </c>
      <c r="AN5" s="11">
        <f t="shared" si="3"/>
        <v>2</v>
      </c>
      <c r="AO5" s="11">
        <f t="shared" si="3"/>
        <v>1</v>
      </c>
      <c r="AP5" s="11">
        <f>IF(X5="",0,(LOOKUP(X5,Dispo,'[1]V. Seguridad'!$D$41:$D$45)*(LOOKUP(Y5,Tiempo,VTiempo))))</f>
        <v>1.25</v>
      </c>
      <c r="AQ5" s="11">
        <f t="shared" si="4"/>
        <v>3</v>
      </c>
      <c r="AR5" s="14" t="str">
        <f t="shared" si="5"/>
        <v>Alto</v>
      </c>
      <c r="AS5" s="1" t="str">
        <f>LOOKUP(U5,Clasifica,'[1]V. Seguridad'!$F$4:$F$18)</f>
        <v>REVISAR CON JURÍDICA</v>
      </c>
      <c r="AT5" s="1" t="str">
        <f>LOOKUP(U5,'[1]V. Seguridad'!$C$4:$C$18,'[1]V. Seguridad'!$E$4:$E$18)</f>
        <v>Otra norma legal o constitucional</v>
      </c>
      <c r="AU5" s="1" t="str">
        <f t="shared" si="6"/>
        <v>Otra norma legal o constitucional</v>
      </c>
      <c r="AV5" s="1" t="str">
        <f>LOOKUP(U5,'[1]V. Seguridad'!$C$4:$C$18,'[1]V. Seguridad'!$G$4:$G$18)</f>
        <v>REVISAR CON JURÍDICA</v>
      </c>
    </row>
    <row r="6" spans="2:48" ht="60" x14ac:dyDescent="0.25">
      <c r="B6" s="1" t="s">
        <v>21</v>
      </c>
      <c r="C6" s="1" t="s">
        <v>27</v>
      </c>
      <c r="D6" s="1" t="s">
        <v>391</v>
      </c>
      <c r="E6" s="1" t="s">
        <v>392</v>
      </c>
      <c r="F6" s="1" t="s">
        <v>393</v>
      </c>
      <c r="G6" s="1"/>
      <c r="H6" s="1" t="s">
        <v>394</v>
      </c>
      <c r="I6" s="1" t="s">
        <v>32</v>
      </c>
      <c r="J6" s="1" t="s">
        <v>8</v>
      </c>
      <c r="K6" s="1" t="s">
        <v>5</v>
      </c>
      <c r="L6" s="1" t="s">
        <v>16</v>
      </c>
      <c r="M6" s="1" t="s">
        <v>18</v>
      </c>
      <c r="N6" s="1">
        <v>2014</v>
      </c>
      <c r="O6" s="1" t="s">
        <v>407</v>
      </c>
      <c r="P6" s="1" t="s">
        <v>396</v>
      </c>
      <c r="Q6" s="1" t="s">
        <v>397</v>
      </c>
      <c r="R6" s="11" t="s">
        <v>398</v>
      </c>
      <c r="S6" s="11" t="s">
        <v>398</v>
      </c>
      <c r="T6" s="11" t="s">
        <v>398</v>
      </c>
      <c r="U6" s="1" t="s">
        <v>399</v>
      </c>
      <c r="V6" s="1"/>
      <c r="W6" s="1" t="s">
        <v>400</v>
      </c>
      <c r="X6" s="1" t="s">
        <v>401</v>
      </c>
      <c r="Y6" s="1" t="s">
        <v>408</v>
      </c>
      <c r="Z6" s="1"/>
      <c r="AA6" s="1" t="s">
        <v>409</v>
      </c>
      <c r="AB6" s="1" t="s">
        <v>404</v>
      </c>
      <c r="AC6" s="12">
        <v>43699</v>
      </c>
      <c r="AD6" s="13" t="str">
        <f t="shared" si="0"/>
        <v>ACTIVO CALIFICADO</v>
      </c>
      <c r="AE6" s="11">
        <f t="shared" si="1"/>
        <v>5</v>
      </c>
      <c r="AF6" s="11">
        <f t="shared" si="1"/>
        <v>5</v>
      </c>
      <c r="AG6" s="11">
        <f t="shared" si="1"/>
        <v>5</v>
      </c>
      <c r="AH6" s="11" t="str">
        <f>LOOKUP(U6,Clasifica,'[1]V. Seguridad'!$D$4:$D$18)</f>
        <v>Alto</v>
      </c>
      <c r="AI6" s="11" t="e">
        <f>LOOKUP(V6,HWSW,'[1]V. Seguridad'!$E$22:$E$25)</f>
        <v>#N/A</v>
      </c>
      <c r="AJ6" s="11" t="str">
        <f>LOOKUP(W6,'[1]V. Seguridad'!$C$31:$C$35,'[1]V. Seguridad'!$E$31:$E$35)</f>
        <v>Medio</v>
      </c>
      <c r="AK6" s="11" t="str">
        <f t="shared" si="2"/>
        <v>Alto</v>
      </c>
      <c r="AL6" s="11">
        <f t="shared" si="3"/>
        <v>3</v>
      </c>
      <c r="AM6" s="11">
        <f t="shared" si="3"/>
        <v>0</v>
      </c>
      <c r="AN6" s="11">
        <f t="shared" si="3"/>
        <v>2</v>
      </c>
      <c r="AO6" s="11">
        <f t="shared" si="3"/>
        <v>3</v>
      </c>
      <c r="AP6" s="11">
        <f>IF(X6="",0,(LOOKUP(X6,Dispo,'[1]V. Seguridad'!$D$41:$D$45)*(LOOKUP(Y6,Tiempo,VTiempo))))</f>
        <v>4</v>
      </c>
      <c r="AQ6" s="11">
        <f t="shared" si="4"/>
        <v>3</v>
      </c>
      <c r="AR6" s="14" t="str">
        <f t="shared" si="5"/>
        <v>Alto</v>
      </c>
      <c r="AS6" s="1" t="str">
        <f>LOOKUP(U6,Clasifica,'[1]V. Seguridad'!$F$4:$F$18)</f>
        <v>REVISAR CON JURÍDICA</v>
      </c>
      <c r="AT6" s="1" t="str">
        <f>LOOKUP(U6,'[1]V. Seguridad'!$C$4:$C$18,'[1]V. Seguridad'!$E$4:$E$18)</f>
        <v>Otra norma legal o constitucional</v>
      </c>
      <c r="AU6" s="1" t="str">
        <f t="shared" si="6"/>
        <v>Otra norma legal o constitucional</v>
      </c>
      <c r="AV6" s="1" t="str">
        <f>LOOKUP(U6,'[1]V. Seguridad'!$C$4:$C$18,'[1]V. Seguridad'!$G$4:$G$18)</f>
        <v>REVISAR CON JURÍDICA</v>
      </c>
    </row>
    <row r="7" spans="2:48" ht="60" x14ac:dyDescent="0.25">
      <c r="B7" s="1" t="s">
        <v>22</v>
      </c>
      <c r="C7" s="1" t="s">
        <v>27</v>
      </c>
      <c r="D7" s="1" t="s">
        <v>391</v>
      </c>
      <c r="E7" s="1" t="s">
        <v>392</v>
      </c>
      <c r="F7" s="1" t="s">
        <v>393</v>
      </c>
      <c r="G7" s="1"/>
      <c r="H7" s="1" t="s">
        <v>394</v>
      </c>
      <c r="I7" s="1" t="s">
        <v>33</v>
      </c>
      <c r="J7" s="1" t="s">
        <v>8</v>
      </c>
      <c r="K7" s="1" t="s">
        <v>5</v>
      </c>
      <c r="L7" s="1" t="s">
        <v>43</v>
      </c>
      <c r="M7" s="1" t="s">
        <v>40</v>
      </c>
      <c r="N7" s="1">
        <v>2008</v>
      </c>
      <c r="O7" s="1" t="s">
        <v>405</v>
      </c>
      <c r="P7" s="1" t="s">
        <v>396</v>
      </c>
      <c r="Q7" s="1" t="s">
        <v>397</v>
      </c>
      <c r="R7" s="11" t="s">
        <v>398</v>
      </c>
      <c r="S7" s="11" t="s">
        <v>398</v>
      </c>
      <c r="T7" s="11" t="s">
        <v>398</v>
      </c>
      <c r="U7" s="1" t="s">
        <v>399</v>
      </c>
      <c r="V7" s="1"/>
      <c r="W7" s="1" t="s">
        <v>400</v>
      </c>
      <c r="X7" s="1" t="s">
        <v>410</v>
      </c>
      <c r="Y7" s="1" t="s">
        <v>408</v>
      </c>
      <c r="Z7" s="1"/>
      <c r="AA7" s="1" t="s">
        <v>409</v>
      </c>
      <c r="AB7" s="1" t="s">
        <v>404</v>
      </c>
      <c r="AC7" s="12">
        <v>43699</v>
      </c>
      <c r="AD7" s="13" t="str">
        <f t="shared" si="0"/>
        <v>ACTIVO CALIFICADO</v>
      </c>
      <c r="AE7" s="11">
        <f t="shared" si="1"/>
        <v>5</v>
      </c>
      <c r="AF7" s="11">
        <f t="shared" si="1"/>
        <v>5</v>
      </c>
      <c r="AG7" s="11">
        <f t="shared" si="1"/>
        <v>5</v>
      </c>
      <c r="AH7" s="11" t="str">
        <f>LOOKUP(U7,Clasifica,'[1]V. Seguridad'!$D$4:$D$18)</f>
        <v>Alto</v>
      </c>
      <c r="AI7" s="11" t="e">
        <f>LOOKUP(V7,HWSW,'[1]V. Seguridad'!$E$22:$E$25)</f>
        <v>#N/A</v>
      </c>
      <c r="AJ7" s="11" t="str">
        <f>LOOKUP(W7,'[1]V. Seguridad'!$C$31:$C$35,'[1]V. Seguridad'!$E$31:$E$35)</f>
        <v>Medio</v>
      </c>
      <c r="AK7" s="11" t="str">
        <f t="shared" si="2"/>
        <v>Medio</v>
      </c>
      <c r="AL7" s="11">
        <f t="shared" si="3"/>
        <v>3</v>
      </c>
      <c r="AM7" s="11">
        <f t="shared" si="3"/>
        <v>0</v>
      </c>
      <c r="AN7" s="11">
        <f t="shared" si="3"/>
        <v>2</v>
      </c>
      <c r="AO7" s="11">
        <f t="shared" si="3"/>
        <v>2</v>
      </c>
      <c r="AP7" s="11">
        <f>IF(X7="",0,(LOOKUP(X7,Dispo,'[1]V. Seguridad'!$D$41:$D$45)*(LOOKUP(Y7,Tiempo,VTiempo))))</f>
        <v>3</v>
      </c>
      <c r="AQ7" s="11">
        <f t="shared" si="4"/>
        <v>3</v>
      </c>
      <c r="AR7" s="14" t="str">
        <f t="shared" si="5"/>
        <v>Alto</v>
      </c>
      <c r="AS7" s="1" t="str">
        <f>LOOKUP(U7,Clasifica,'[1]V. Seguridad'!$F$4:$F$18)</f>
        <v>REVISAR CON JURÍDICA</v>
      </c>
      <c r="AT7" s="1" t="str">
        <f>LOOKUP(U7,'[1]V. Seguridad'!$C$4:$C$18,'[1]V. Seguridad'!$E$4:$E$18)</f>
        <v>Otra norma legal o constitucional</v>
      </c>
      <c r="AU7" s="1" t="str">
        <f t="shared" si="6"/>
        <v>Otra norma legal o constitucional</v>
      </c>
      <c r="AV7" s="1" t="str">
        <f>LOOKUP(U7,'[1]V. Seguridad'!$C$4:$C$18,'[1]V. Seguridad'!$G$4:$G$18)</f>
        <v>REVISAR CON JURÍDICA</v>
      </c>
    </row>
    <row r="8" spans="2:48" ht="90" x14ac:dyDescent="0.25">
      <c r="B8" s="1" t="s">
        <v>44</v>
      </c>
      <c r="C8" s="1" t="s">
        <v>27</v>
      </c>
      <c r="D8" s="1" t="s">
        <v>391</v>
      </c>
      <c r="E8" s="1" t="s">
        <v>392</v>
      </c>
      <c r="F8" s="1" t="s">
        <v>393</v>
      </c>
      <c r="G8" s="1"/>
      <c r="H8" s="1" t="s">
        <v>394</v>
      </c>
      <c r="I8" s="1" t="s">
        <v>34</v>
      </c>
      <c r="J8" s="1" t="s">
        <v>8</v>
      </c>
      <c r="K8" s="1" t="s">
        <v>5</v>
      </c>
      <c r="L8" s="1" t="s">
        <v>14</v>
      </c>
      <c r="M8" s="1" t="s">
        <v>41</v>
      </c>
      <c r="N8" s="1">
        <v>2008</v>
      </c>
      <c r="O8" s="1" t="s">
        <v>395</v>
      </c>
      <c r="P8" s="1" t="s">
        <v>396</v>
      </c>
      <c r="Q8" s="1" t="s">
        <v>397</v>
      </c>
      <c r="R8" s="11" t="s">
        <v>398</v>
      </c>
      <c r="S8" s="11" t="s">
        <v>398</v>
      </c>
      <c r="T8" s="11" t="s">
        <v>398</v>
      </c>
      <c r="U8" s="1" t="s">
        <v>399</v>
      </c>
      <c r="V8" s="1"/>
      <c r="W8" s="1" t="s">
        <v>400</v>
      </c>
      <c r="X8" s="1" t="s">
        <v>410</v>
      </c>
      <c r="Y8" s="1" t="s">
        <v>408</v>
      </c>
      <c r="Z8" s="1"/>
      <c r="AA8" s="1" t="s">
        <v>403</v>
      </c>
      <c r="AB8" s="1" t="s">
        <v>404</v>
      </c>
      <c r="AC8" s="12">
        <v>43699</v>
      </c>
      <c r="AD8" s="13" t="str">
        <f t="shared" si="0"/>
        <v>ACTIVO CALIFICADO</v>
      </c>
      <c r="AE8" s="11">
        <f t="shared" si="1"/>
        <v>5</v>
      </c>
      <c r="AF8" s="11">
        <f t="shared" si="1"/>
        <v>5</v>
      </c>
      <c r="AG8" s="11">
        <f t="shared" si="1"/>
        <v>5</v>
      </c>
      <c r="AH8" s="11" t="str">
        <f>LOOKUP(U8,Clasifica,'[1]V. Seguridad'!$D$4:$D$18)</f>
        <v>Alto</v>
      </c>
      <c r="AI8" s="11" t="e">
        <f>LOOKUP(V8,HWSW,'[1]V. Seguridad'!$E$22:$E$25)</f>
        <v>#N/A</v>
      </c>
      <c r="AJ8" s="11" t="str">
        <f>LOOKUP(W8,'[1]V. Seguridad'!$C$31:$C$35,'[1]V. Seguridad'!$E$31:$E$35)</f>
        <v>Medio</v>
      </c>
      <c r="AK8" s="11" t="str">
        <f t="shared" si="2"/>
        <v>Medio</v>
      </c>
      <c r="AL8" s="11">
        <f t="shared" si="3"/>
        <v>3</v>
      </c>
      <c r="AM8" s="11">
        <f t="shared" si="3"/>
        <v>0</v>
      </c>
      <c r="AN8" s="11">
        <f t="shared" si="3"/>
        <v>2</v>
      </c>
      <c r="AO8" s="11">
        <f t="shared" si="3"/>
        <v>2</v>
      </c>
      <c r="AP8" s="11">
        <f>IF(X8="",0,(LOOKUP(X8,Dispo,'[1]V. Seguridad'!$D$41:$D$45)*(LOOKUP(Y8,Tiempo,VTiempo))))</f>
        <v>3</v>
      </c>
      <c r="AQ8" s="11">
        <f t="shared" si="4"/>
        <v>3</v>
      </c>
      <c r="AR8" s="14" t="str">
        <f t="shared" si="5"/>
        <v>Alto</v>
      </c>
      <c r="AS8" s="1" t="str">
        <f>LOOKUP(U8,Clasifica,'[1]V. Seguridad'!$F$4:$F$18)</f>
        <v>REVISAR CON JURÍDICA</v>
      </c>
      <c r="AT8" s="1" t="str">
        <f>LOOKUP(U8,'[1]V. Seguridad'!$C$4:$C$18,'[1]V. Seguridad'!$E$4:$E$18)</f>
        <v>Otra norma legal o constitucional</v>
      </c>
      <c r="AU8" s="1" t="str">
        <f t="shared" si="6"/>
        <v>Otra norma legal o constitucional</v>
      </c>
      <c r="AV8" s="1" t="str">
        <f>LOOKUP(U8,'[1]V. Seguridad'!$C$4:$C$18,'[1]V. Seguridad'!$G$4:$G$18)</f>
        <v>REVISAR CON JURÍDICA</v>
      </c>
    </row>
    <row r="9" spans="2:48" ht="120" x14ac:dyDescent="0.25">
      <c r="B9" s="1" t="s">
        <v>23</v>
      </c>
      <c r="C9" s="1" t="s">
        <v>27</v>
      </c>
      <c r="D9" s="1" t="s">
        <v>391</v>
      </c>
      <c r="E9" s="1" t="s">
        <v>392</v>
      </c>
      <c r="F9" s="1" t="s">
        <v>393</v>
      </c>
      <c r="G9" s="1"/>
      <c r="H9" s="1" t="s">
        <v>394</v>
      </c>
      <c r="I9" s="1" t="s">
        <v>35</v>
      </c>
      <c r="J9" s="1" t="s">
        <v>8</v>
      </c>
      <c r="K9" s="1" t="s">
        <v>5</v>
      </c>
      <c r="L9" s="1" t="s">
        <v>14</v>
      </c>
      <c r="M9" s="1" t="s">
        <v>41</v>
      </c>
      <c r="N9" s="1">
        <v>2008</v>
      </c>
      <c r="O9" s="1" t="s">
        <v>395</v>
      </c>
      <c r="P9" s="1" t="s">
        <v>396</v>
      </c>
      <c r="Q9" s="1" t="s">
        <v>397</v>
      </c>
      <c r="R9" s="11" t="s">
        <v>398</v>
      </c>
      <c r="S9" s="11" t="s">
        <v>398</v>
      </c>
      <c r="T9" s="11" t="s">
        <v>411</v>
      </c>
      <c r="U9" s="1" t="s">
        <v>399</v>
      </c>
      <c r="V9" s="1"/>
      <c r="W9" s="1" t="s">
        <v>400</v>
      </c>
      <c r="X9" s="1" t="s">
        <v>406</v>
      </c>
      <c r="Y9" s="1" t="s">
        <v>408</v>
      </c>
      <c r="Z9" s="1"/>
      <c r="AA9" s="1" t="s">
        <v>403</v>
      </c>
      <c r="AB9" s="1" t="s">
        <v>404</v>
      </c>
      <c r="AC9" s="12">
        <v>43699</v>
      </c>
      <c r="AD9" s="13" t="str">
        <f t="shared" si="0"/>
        <v>ACTIVO CALIFICADO</v>
      </c>
      <c r="AE9" s="11">
        <f t="shared" si="1"/>
        <v>5</v>
      </c>
      <c r="AF9" s="11">
        <f t="shared" si="1"/>
        <v>5</v>
      </c>
      <c r="AG9" s="11">
        <f t="shared" si="1"/>
        <v>0.1</v>
      </c>
      <c r="AH9" s="11" t="str">
        <f>LOOKUP(U9,Clasifica,'[1]V. Seguridad'!$D$4:$D$18)</f>
        <v>Alto</v>
      </c>
      <c r="AI9" s="11" t="e">
        <f>LOOKUP(V9,HWSW,'[1]V. Seguridad'!$E$22:$E$25)</f>
        <v>#N/A</v>
      </c>
      <c r="AJ9" s="11" t="str">
        <f>LOOKUP(W9,'[1]V. Seguridad'!$C$31:$C$35,'[1]V. Seguridad'!$E$31:$E$35)</f>
        <v>Medio</v>
      </c>
      <c r="AK9" s="11" t="str">
        <f t="shared" si="2"/>
        <v>Bajo</v>
      </c>
      <c r="AL9" s="11">
        <f t="shared" si="3"/>
        <v>3</v>
      </c>
      <c r="AM9" s="11">
        <f t="shared" si="3"/>
        <v>0</v>
      </c>
      <c r="AN9" s="11">
        <f t="shared" si="3"/>
        <v>2</v>
      </c>
      <c r="AO9" s="11">
        <f t="shared" si="3"/>
        <v>1</v>
      </c>
      <c r="AP9" s="11">
        <f>IF(X9="",0,(LOOKUP(X9,Dispo,'[1]V. Seguridad'!$D$41:$D$45)*(LOOKUP(Y9,Tiempo,VTiempo))))</f>
        <v>2</v>
      </c>
      <c r="AQ9" s="11">
        <f t="shared" si="4"/>
        <v>3</v>
      </c>
      <c r="AR9" s="14" t="str">
        <f t="shared" si="5"/>
        <v>Alto</v>
      </c>
      <c r="AS9" s="1" t="str">
        <f>LOOKUP(U9,Clasifica,'[1]V. Seguridad'!$F$4:$F$18)</f>
        <v>REVISAR CON JURÍDICA</v>
      </c>
      <c r="AT9" s="1" t="str">
        <f>LOOKUP(U9,'[1]V. Seguridad'!$C$4:$C$18,'[1]V. Seguridad'!$E$4:$E$18)</f>
        <v>Otra norma legal o constitucional</v>
      </c>
      <c r="AU9" s="1" t="str">
        <f t="shared" si="6"/>
        <v>Otra norma legal o constitucional</v>
      </c>
      <c r="AV9" s="1" t="str">
        <f>LOOKUP(U9,'[1]V. Seguridad'!$C$4:$C$18,'[1]V. Seguridad'!$G$4:$G$18)</f>
        <v>REVISAR CON JURÍDICA</v>
      </c>
    </row>
    <row r="10" spans="2:48" ht="60" x14ac:dyDescent="0.25">
      <c r="B10" s="1" t="s">
        <v>24</v>
      </c>
      <c r="C10" s="1" t="s">
        <v>13</v>
      </c>
      <c r="D10" s="1" t="s">
        <v>391</v>
      </c>
      <c r="E10" s="1" t="s">
        <v>392</v>
      </c>
      <c r="F10" s="1" t="s">
        <v>393</v>
      </c>
      <c r="G10" s="1"/>
      <c r="H10" s="1" t="s">
        <v>394</v>
      </c>
      <c r="I10" s="1" t="s">
        <v>36</v>
      </c>
      <c r="J10" s="1" t="s">
        <v>8</v>
      </c>
      <c r="K10" s="1" t="s">
        <v>5</v>
      </c>
      <c r="L10" s="1" t="s">
        <v>14</v>
      </c>
      <c r="M10" s="1" t="s">
        <v>17</v>
      </c>
      <c r="N10" s="1">
        <v>2008</v>
      </c>
      <c r="O10" s="1" t="s">
        <v>405</v>
      </c>
      <c r="P10" s="1" t="s">
        <v>396</v>
      </c>
      <c r="Q10" s="1" t="s">
        <v>397</v>
      </c>
      <c r="R10" s="11" t="s">
        <v>398</v>
      </c>
      <c r="S10" s="11" t="s">
        <v>398</v>
      </c>
      <c r="T10" s="11" t="s">
        <v>398</v>
      </c>
      <c r="U10" s="1" t="s">
        <v>399</v>
      </c>
      <c r="V10" s="1"/>
      <c r="W10" s="1" t="s">
        <v>400</v>
      </c>
      <c r="X10" s="1" t="s">
        <v>406</v>
      </c>
      <c r="Y10" s="1" t="s">
        <v>412</v>
      </c>
      <c r="Z10" s="1"/>
      <c r="AA10" s="1" t="s">
        <v>403</v>
      </c>
      <c r="AB10" s="1" t="s">
        <v>404</v>
      </c>
      <c r="AC10" s="12">
        <v>43699</v>
      </c>
      <c r="AD10" s="13" t="str">
        <f t="shared" si="0"/>
        <v>ACTIVO CALIFICADO</v>
      </c>
      <c r="AE10" s="11">
        <f t="shared" si="1"/>
        <v>5</v>
      </c>
      <c r="AF10" s="11">
        <f t="shared" si="1"/>
        <v>5</v>
      </c>
      <c r="AG10" s="11">
        <f t="shared" si="1"/>
        <v>5</v>
      </c>
      <c r="AH10" s="11" t="str">
        <f>LOOKUP(U10,Clasifica,'[1]V. Seguridad'!$D$4:$D$18)</f>
        <v>Alto</v>
      </c>
      <c r="AI10" s="11" t="e">
        <f>LOOKUP(V10,HWSW,'[1]V. Seguridad'!$E$22:$E$25)</f>
        <v>#N/A</v>
      </c>
      <c r="AJ10" s="11" t="str">
        <f>LOOKUP(W10,'[1]V. Seguridad'!$C$31:$C$35,'[1]V. Seguridad'!$E$31:$E$35)</f>
        <v>Medio</v>
      </c>
      <c r="AK10" s="11" t="str">
        <f t="shared" si="2"/>
        <v>Bajo</v>
      </c>
      <c r="AL10" s="11">
        <f t="shared" si="3"/>
        <v>3</v>
      </c>
      <c r="AM10" s="11">
        <f t="shared" si="3"/>
        <v>0</v>
      </c>
      <c r="AN10" s="11">
        <f t="shared" si="3"/>
        <v>2</v>
      </c>
      <c r="AO10" s="11">
        <f t="shared" si="3"/>
        <v>1</v>
      </c>
      <c r="AP10" s="11">
        <f>IF(X10="",0,(LOOKUP(X10,Dispo,'[1]V. Seguridad'!$D$41:$D$45)*(LOOKUP(Y10,Tiempo,VTiempo))))</f>
        <v>1</v>
      </c>
      <c r="AQ10" s="11">
        <f t="shared" si="4"/>
        <v>3</v>
      </c>
      <c r="AR10" s="14" t="str">
        <f t="shared" si="5"/>
        <v>Alto</v>
      </c>
      <c r="AS10" s="1" t="str">
        <f>LOOKUP(U10,Clasifica,'[1]V. Seguridad'!$F$4:$F$18)</f>
        <v>REVISAR CON JURÍDICA</v>
      </c>
      <c r="AT10" s="1" t="str">
        <f>LOOKUP(U10,'[1]V. Seguridad'!$C$4:$C$18,'[1]V. Seguridad'!$E$4:$E$18)</f>
        <v>Otra norma legal o constitucional</v>
      </c>
      <c r="AU10" s="1" t="str">
        <f t="shared" si="6"/>
        <v>Otra norma legal o constitucional</v>
      </c>
      <c r="AV10" s="1" t="str">
        <f>LOOKUP(U10,'[1]V. Seguridad'!$C$4:$C$18,'[1]V. Seguridad'!$G$4:$G$18)</f>
        <v>REVISAR CON JURÍDICA</v>
      </c>
    </row>
    <row r="11" spans="2:48" ht="90" x14ac:dyDescent="0.25">
      <c r="B11" s="1" t="s">
        <v>25</v>
      </c>
      <c r="C11" s="1" t="s">
        <v>13</v>
      </c>
      <c r="D11" s="1" t="s">
        <v>391</v>
      </c>
      <c r="E11" s="1" t="s">
        <v>392</v>
      </c>
      <c r="F11" s="1" t="s">
        <v>393</v>
      </c>
      <c r="G11" s="1"/>
      <c r="H11" s="1" t="s">
        <v>394</v>
      </c>
      <c r="I11" s="1" t="s">
        <v>37</v>
      </c>
      <c r="J11" s="1" t="s">
        <v>8</v>
      </c>
      <c r="K11" s="1" t="s">
        <v>5</v>
      </c>
      <c r="L11" s="1" t="s">
        <v>14</v>
      </c>
      <c r="M11" s="1" t="s">
        <v>17</v>
      </c>
      <c r="N11" s="1">
        <v>2008</v>
      </c>
      <c r="O11" s="1" t="s">
        <v>405</v>
      </c>
      <c r="P11" s="1" t="s">
        <v>396</v>
      </c>
      <c r="Q11" s="1" t="s">
        <v>397</v>
      </c>
      <c r="R11" s="11" t="s">
        <v>398</v>
      </c>
      <c r="S11" s="11" t="s">
        <v>398</v>
      </c>
      <c r="T11" s="11" t="s">
        <v>398</v>
      </c>
      <c r="U11" s="1" t="s">
        <v>399</v>
      </c>
      <c r="V11" s="1"/>
      <c r="W11" s="1" t="s">
        <v>400</v>
      </c>
      <c r="X11" s="1" t="s">
        <v>406</v>
      </c>
      <c r="Y11" s="1" t="s">
        <v>412</v>
      </c>
      <c r="Z11" s="1"/>
      <c r="AA11" s="1" t="s">
        <v>403</v>
      </c>
      <c r="AB11" s="1" t="s">
        <v>404</v>
      </c>
      <c r="AC11" s="12">
        <v>43699</v>
      </c>
      <c r="AD11" s="13" t="str">
        <f t="shared" si="0"/>
        <v>ACTIVO CALIFICADO</v>
      </c>
      <c r="AE11" s="11">
        <f t="shared" si="1"/>
        <v>5</v>
      </c>
      <c r="AF11" s="11">
        <f t="shared" si="1"/>
        <v>5</v>
      </c>
      <c r="AG11" s="11">
        <f t="shared" si="1"/>
        <v>5</v>
      </c>
      <c r="AH11" s="11" t="str">
        <f>LOOKUP(U11,Clasifica,'[1]V. Seguridad'!$D$4:$D$18)</f>
        <v>Alto</v>
      </c>
      <c r="AI11" s="11" t="e">
        <f>LOOKUP(V11,HWSW,'[1]V. Seguridad'!$E$22:$E$25)</f>
        <v>#N/A</v>
      </c>
      <c r="AJ11" s="11" t="str">
        <f>LOOKUP(W11,'[1]V. Seguridad'!$C$31:$C$35,'[1]V. Seguridad'!$E$31:$E$35)</f>
        <v>Medio</v>
      </c>
      <c r="AK11" s="11" t="str">
        <f t="shared" si="2"/>
        <v>Bajo</v>
      </c>
      <c r="AL11" s="11">
        <f t="shared" si="3"/>
        <v>3</v>
      </c>
      <c r="AM11" s="11">
        <f t="shared" si="3"/>
        <v>0</v>
      </c>
      <c r="AN11" s="11">
        <f t="shared" si="3"/>
        <v>2</v>
      </c>
      <c r="AO11" s="11">
        <f t="shared" si="3"/>
        <v>1</v>
      </c>
      <c r="AP11" s="11">
        <f>IF(X11="",0,(LOOKUP(X11,Dispo,'[1]V. Seguridad'!$D$41:$D$45)*(LOOKUP(Y11,Tiempo,VTiempo))))</f>
        <v>1</v>
      </c>
      <c r="AQ11" s="11">
        <f t="shared" si="4"/>
        <v>3</v>
      </c>
      <c r="AR11" s="14" t="str">
        <f t="shared" si="5"/>
        <v>Alto</v>
      </c>
      <c r="AS11" s="1" t="str">
        <f>LOOKUP(U11,Clasifica,'[1]V. Seguridad'!$F$4:$F$18)</f>
        <v>REVISAR CON JURÍDICA</v>
      </c>
      <c r="AT11" s="1" t="str">
        <f>LOOKUP(U11,'[1]V. Seguridad'!$C$4:$C$18,'[1]V. Seguridad'!$E$4:$E$18)</f>
        <v>Otra norma legal o constitucional</v>
      </c>
      <c r="AU11" s="1" t="str">
        <f t="shared" si="6"/>
        <v>Otra norma legal o constitucional</v>
      </c>
      <c r="AV11" s="1" t="str">
        <f>LOOKUP(U11,'[1]V. Seguridad'!$C$4:$C$18,'[1]V. Seguridad'!$G$4:$G$18)</f>
        <v>REVISAR CON JURÍDICA</v>
      </c>
    </row>
    <row r="12" spans="2:48" ht="105" x14ac:dyDescent="0.25">
      <c r="B12" s="1" t="s">
        <v>26</v>
      </c>
      <c r="C12" s="1" t="s">
        <v>28</v>
      </c>
      <c r="D12" s="1" t="s">
        <v>391</v>
      </c>
      <c r="E12" s="1" t="s">
        <v>392</v>
      </c>
      <c r="F12" s="1" t="s">
        <v>393</v>
      </c>
      <c r="G12" s="1"/>
      <c r="H12" s="1" t="s">
        <v>394</v>
      </c>
      <c r="I12" s="1" t="s">
        <v>38</v>
      </c>
      <c r="J12" s="1" t="s">
        <v>8</v>
      </c>
      <c r="K12" s="1" t="s">
        <v>5</v>
      </c>
      <c r="L12" s="1" t="s">
        <v>14</v>
      </c>
      <c r="M12" s="1" t="s">
        <v>17</v>
      </c>
      <c r="N12" s="1">
        <v>2008</v>
      </c>
      <c r="O12" s="1" t="s">
        <v>405</v>
      </c>
      <c r="P12" s="1" t="s">
        <v>396</v>
      </c>
      <c r="Q12" s="1" t="s">
        <v>397</v>
      </c>
      <c r="R12" s="11" t="s">
        <v>398</v>
      </c>
      <c r="S12" s="11" t="s">
        <v>398</v>
      </c>
      <c r="T12" s="11" t="s">
        <v>398</v>
      </c>
      <c r="U12" s="1" t="s">
        <v>399</v>
      </c>
      <c r="V12" s="1"/>
      <c r="W12" s="1" t="s">
        <v>400</v>
      </c>
      <c r="X12" s="1" t="s">
        <v>406</v>
      </c>
      <c r="Y12" s="1" t="s">
        <v>412</v>
      </c>
      <c r="Z12" s="1"/>
      <c r="AA12" s="1" t="s">
        <v>403</v>
      </c>
      <c r="AB12" s="1" t="s">
        <v>404</v>
      </c>
      <c r="AC12" s="12">
        <v>43699</v>
      </c>
      <c r="AD12" s="13" t="str">
        <f t="shared" si="0"/>
        <v>ACTIVO CALIFICADO</v>
      </c>
      <c r="AE12" s="11">
        <f t="shared" si="1"/>
        <v>5</v>
      </c>
      <c r="AF12" s="11">
        <f t="shared" si="1"/>
        <v>5</v>
      </c>
      <c r="AG12" s="11">
        <f t="shared" si="1"/>
        <v>5</v>
      </c>
      <c r="AH12" s="11" t="str">
        <f>LOOKUP(U12,Clasifica,'[1]V. Seguridad'!$D$4:$D$18)</f>
        <v>Alto</v>
      </c>
      <c r="AI12" s="11" t="e">
        <f>LOOKUP(V12,HWSW,'[1]V. Seguridad'!$E$22:$E$25)</f>
        <v>#N/A</v>
      </c>
      <c r="AJ12" s="11" t="str">
        <f>LOOKUP(W12,'[1]V. Seguridad'!$C$31:$C$35,'[1]V. Seguridad'!$E$31:$E$35)</f>
        <v>Medio</v>
      </c>
      <c r="AK12" s="11" t="str">
        <f t="shared" si="2"/>
        <v>Bajo</v>
      </c>
      <c r="AL12" s="11">
        <f t="shared" si="3"/>
        <v>3</v>
      </c>
      <c r="AM12" s="11">
        <f t="shared" si="3"/>
        <v>0</v>
      </c>
      <c r="AN12" s="11">
        <f t="shared" si="3"/>
        <v>2</v>
      </c>
      <c r="AO12" s="11">
        <f t="shared" si="3"/>
        <v>1</v>
      </c>
      <c r="AP12" s="11">
        <f>IF(X12="",0,(LOOKUP(X12,Dispo,'[1]V. Seguridad'!$D$41:$D$45)*(LOOKUP(Y12,Tiempo,VTiempo))))</f>
        <v>1</v>
      </c>
      <c r="AQ12" s="11">
        <f t="shared" si="4"/>
        <v>3</v>
      </c>
      <c r="AR12" s="14" t="str">
        <f t="shared" si="5"/>
        <v>Alto</v>
      </c>
      <c r="AS12" s="1" t="str">
        <f>LOOKUP(U12,Clasifica,'[1]V. Seguridad'!$F$4:$F$18)</f>
        <v>REVISAR CON JURÍDICA</v>
      </c>
      <c r="AT12" s="1" t="str">
        <f>LOOKUP(U12,'[1]V. Seguridad'!$C$4:$C$18,'[1]V. Seguridad'!$E$4:$E$18)</f>
        <v>Otra norma legal o constitucional</v>
      </c>
      <c r="AU12" s="1" t="str">
        <f t="shared" si="6"/>
        <v>Otra norma legal o constitucional</v>
      </c>
      <c r="AV12" s="1" t="str">
        <f>LOOKUP(U12,'[1]V. Seguridad'!$C$4:$C$18,'[1]V. Seguridad'!$G$4:$G$18)</f>
        <v>REVISAR CON JURÍDICA</v>
      </c>
    </row>
    <row r="13" spans="2:48" ht="60" x14ac:dyDescent="0.25">
      <c r="B13" s="1" t="s">
        <v>45</v>
      </c>
      <c r="C13" s="1" t="s">
        <v>12</v>
      </c>
      <c r="D13" s="1" t="s">
        <v>413</v>
      </c>
      <c r="E13" s="1" t="s">
        <v>414</v>
      </c>
      <c r="F13" s="1" t="s">
        <v>415</v>
      </c>
      <c r="G13" s="1"/>
      <c r="H13" s="1" t="s">
        <v>394</v>
      </c>
      <c r="I13" s="1" t="s">
        <v>115</v>
      </c>
      <c r="J13" s="1" t="s">
        <v>8</v>
      </c>
      <c r="K13" s="1" t="s">
        <v>5</v>
      </c>
      <c r="L13" s="1" t="s">
        <v>180</v>
      </c>
      <c r="M13" s="1" t="s">
        <v>167</v>
      </c>
      <c r="N13" s="1">
        <v>2012</v>
      </c>
      <c r="O13" s="1" t="s">
        <v>395</v>
      </c>
      <c r="P13" s="1" t="s">
        <v>416</v>
      </c>
      <c r="Q13" s="1" t="s">
        <v>417</v>
      </c>
      <c r="R13" s="11" t="s">
        <v>398</v>
      </c>
      <c r="S13" s="11" t="s">
        <v>398</v>
      </c>
      <c r="T13" s="11" t="s">
        <v>398</v>
      </c>
      <c r="U13" s="1" t="s">
        <v>399</v>
      </c>
      <c r="W13" s="1" t="s">
        <v>400</v>
      </c>
      <c r="X13" s="1" t="s">
        <v>418</v>
      </c>
      <c r="Y13" s="1" t="s">
        <v>402</v>
      </c>
      <c r="Z13" s="1" t="s">
        <v>403</v>
      </c>
      <c r="AA13" s="1" t="s">
        <v>403</v>
      </c>
      <c r="AB13" s="1" t="s">
        <v>419</v>
      </c>
      <c r="AC13" s="12">
        <v>43538</v>
      </c>
      <c r="AD13" s="13" t="str">
        <f t="shared" si="0"/>
        <v>ACTIVO CALIFICADO</v>
      </c>
      <c r="AE13" s="11">
        <f t="shared" si="1"/>
        <v>5</v>
      </c>
      <c r="AF13" s="11">
        <f t="shared" si="1"/>
        <v>5</v>
      </c>
      <c r="AG13" s="11">
        <f t="shared" si="1"/>
        <v>5</v>
      </c>
      <c r="AH13" s="11" t="str">
        <f>LOOKUP(U13,Clasifica,'[1]V. Seguridad'!$D$4:$D$18)</f>
        <v>Alto</v>
      </c>
      <c r="AI13" s="11" t="e">
        <f>LOOKUP(V13,HWSW,'[1]V. Seguridad'!$E$22:$E$25)</f>
        <v>#N/A</v>
      </c>
      <c r="AJ13" s="11" t="str">
        <f>LOOKUP(W13,'[1]V. Seguridad'!$C$31:$C$35,'[1]V. Seguridad'!$E$31:$E$35)</f>
        <v>Medio</v>
      </c>
      <c r="AK13" s="11" t="str">
        <f t="shared" si="2"/>
        <v>Bajo</v>
      </c>
      <c r="AL13" s="11">
        <f t="shared" si="3"/>
        <v>3</v>
      </c>
      <c r="AM13" s="11">
        <f t="shared" si="3"/>
        <v>0</v>
      </c>
      <c r="AN13" s="11">
        <f t="shared" si="3"/>
        <v>2</v>
      </c>
      <c r="AO13" s="11">
        <f t="shared" si="3"/>
        <v>1</v>
      </c>
      <c r="AP13" s="11">
        <f>IF(X13="",0,(LOOKUP(X13,Dispo,'[1]V. Seguridad'!$D$41:$D$45)*(LOOKUP(Y13,Tiempo,VTiempo))))</f>
        <v>0</v>
      </c>
      <c r="AQ13" s="11">
        <f t="shared" si="4"/>
        <v>3</v>
      </c>
      <c r="AR13" s="14" t="str">
        <f t="shared" si="5"/>
        <v>Alto</v>
      </c>
      <c r="AS13" s="1" t="str">
        <f>LOOKUP(U13,Clasifica,'[1]V. Seguridad'!$F$4:$F$18)</f>
        <v>REVISAR CON JURÍDICA</v>
      </c>
      <c r="AT13" s="1" t="str">
        <f>LOOKUP(U13,'[1]V. Seguridad'!$C$4:$C$18,'[1]V. Seguridad'!$E$4:$E$18)</f>
        <v>Otra norma legal o constitucional</v>
      </c>
      <c r="AU13" s="1" t="str">
        <f t="shared" si="6"/>
        <v>Otra norma legal o constitucional</v>
      </c>
      <c r="AV13" s="1" t="str">
        <f>LOOKUP(U13,'[1]V. Seguridad'!$C$4:$C$18,'[1]V. Seguridad'!$G$4:$G$18)</f>
        <v>REVISAR CON JURÍDICA</v>
      </c>
    </row>
    <row r="14" spans="2:48" ht="45" x14ac:dyDescent="0.25">
      <c r="B14" s="1" t="s">
        <v>46</v>
      </c>
      <c r="C14" s="1" t="s">
        <v>47</v>
      </c>
      <c r="D14" s="1" t="s">
        <v>413</v>
      </c>
      <c r="E14" s="1" t="s">
        <v>414</v>
      </c>
      <c r="F14" s="1" t="s">
        <v>415</v>
      </c>
      <c r="G14" s="1"/>
      <c r="H14" s="1" t="s">
        <v>394</v>
      </c>
      <c r="I14" s="1" t="s">
        <v>116</v>
      </c>
      <c r="J14" s="1" t="s">
        <v>8</v>
      </c>
      <c r="K14" s="1" t="s">
        <v>5</v>
      </c>
      <c r="L14" s="1" t="s">
        <v>14</v>
      </c>
      <c r="M14" s="1" t="s">
        <v>168</v>
      </c>
      <c r="N14" s="1">
        <v>2012</v>
      </c>
      <c r="O14" s="1" t="s">
        <v>395</v>
      </c>
      <c r="P14" s="1" t="s">
        <v>396</v>
      </c>
      <c r="Q14" s="1" t="s">
        <v>417</v>
      </c>
      <c r="R14" s="11" t="s">
        <v>398</v>
      </c>
      <c r="S14" s="11" t="s">
        <v>398</v>
      </c>
      <c r="T14" s="11" t="s">
        <v>398</v>
      </c>
      <c r="U14" s="1" t="s">
        <v>399</v>
      </c>
      <c r="W14" s="1" t="s">
        <v>400</v>
      </c>
      <c r="X14" s="1" t="s">
        <v>401</v>
      </c>
      <c r="Y14" s="1" t="s">
        <v>408</v>
      </c>
      <c r="Z14" s="1" t="s">
        <v>403</v>
      </c>
      <c r="AA14" s="1" t="s">
        <v>403</v>
      </c>
      <c r="AB14" s="1" t="s">
        <v>419</v>
      </c>
      <c r="AC14" s="12">
        <v>43538</v>
      </c>
      <c r="AD14" s="13" t="str">
        <f t="shared" si="0"/>
        <v>ACTIVO CALIFICADO</v>
      </c>
      <c r="AE14" s="11">
        <f t="shared" si="1"/>
        <v>5</v>
      </c>
      <c r="AF14" s="11">
        <f t="shared" si="1"/>
        <v>5</v>
      </c>
      <c r="AG14" s="11">
        <f t="shared" si="1"/>
        <v>5</v>
      </c>
      <c r="AH14" s="11" t="str">
        <f>LOOKUP(U14,Clasifica,'[1]V. Seguridad'!$D$4:$D$18)</f>
        <v>Alto</v>
      </c>
      <c r="AI14" s="11" t="e">
        <f>LOOKUP(V14,HWSW,'[1]V. Seguridad'!$E$22:$E$25)</f>
        <v>#N/A</v>
      </c>
      <c r="AJ14" s="11" t="str">
        <f>LOOKUP(W14,'[1]V. Seguridad'!$C$31:$C$35,'[1]V. Seguridad'!$E$31:$E$35)</f>
        <v>Medio</v>
      </c>
      <c r="AK14" s="11" t="str">
        <f t="shared" si="2"/>
        <v>Alto</v>
      </c>
      <c r="AL14" s="11">
        <f t="shared" si="3"/>
        <v>3</v>
      </c>
      <c r="AM14" s="11">
        <f t="shared" si="3"/>
        <v>0</v>
      </c>
      <c r="AN14" s="11">
        <f t="shared" si="3"/>
        <v>2</v>
      </c>
      <c r="AO14" s="11">
        <f t="shared" si="3"/>
        <v>3</v>
      </c>
      <c r="AP14" s="11">
        <f>IF(X14="",0,(LOOKUP(X14,Dispo,'[1]V. Seguridad'!$D$41:$D$45)*(LOOKUP(Y14,Tiempo,VTiempo))))</f>
        <v>4</v>
      </c>
      <c r="AQ14" s="11">
        <f t="shared" si="4"/>
        <v>3</v>
      </c>
      <c r="AR14" s="14" t="str">
        <f t="shared" si="5"/>
        <v>Alto</v>
      </c>
      <c r="AS14" s="1" t="str">
        <f>LOOKUP(U14,Clasifica,'[1]V. Seguridad'!$F$4:$F$18)</f>
        <v>REVISAR CON JURÍDICA</v>
      </c>
      <c r="AT14" s="1" t="str">
        <f>LOOKUP(U14,'[1]V. Seguridad'!$C$4:$C$18,'[1]V. Seguridad'!$E$4:$E$18)</f>
        <v>Otra norma legal o constitucional</v>
      </c>
      <c r="AU14" s="1" t="str">
        <f t="shared" si="6"/>
        <v>Otra norma legal o constitucional</v>
      </c>
      <c r="AV14" s="1" t="str">
        <f>LOOKUP(U14,'[1]V. Seguridad'!$C$4:$C$18,'[1]V. Seguridad'!$G$4:$G$18)</f>
        <v>REVISAR CON JURÍDICA</v>
      </c>
    </row>
    <row r="15" spans="2:48" ht="45" x14ac:dyDescent="0.25">
      <c r="B15" s="1" t="s">
        <v>48</v>
      </c>
      <c r="C15" s="1" t="s">
        <v>49</v>
      </c>
      <c r="D15" s="1" t="s">
        <v>420</v>
      </c>
      <c r="E15" s="1" t="s">
        <v>414</v>
      </c>
      <c r="F15" s="1" t="s">
        <v>415</v>
      </c>
      <c r="G15" s="1" t="s">
        <v>421</v>
      </c>
      <c r="H15" s="1" t="s">
        <v>394</v>
      </c>
      <c r="I15" s="1" t="s">
        <v>117</v>
      </c>
      <c r="J15" s="1" t="s">
        <v>8</v>
      </c>
      <c r="K15" s="1" t="s">
        <v>5</v>
      </c>
      <c r="L15" s="1" t="s">
        <v>181</v>
      </c>
      <c r="M15" s="1" t="s">
        <v>169</v>
      </c>
      <c r="N15" s="1">
        <v>2012</v>
      </c>
      <c r="O15" s="1" t="s">
        <v>395</v>
      </c>
      <c r="P15" s="1" t="s">
        <v>422</v>
      </c>
      <c r="Q15" s="1" t="s">
        <v>417</v>
      </c>
      <c r="R15" s="11" t="s">
        <v>398</v>
      </c>
      <c r="S15" s="11" t="s">
        <v>398</v>
      </c>
      <c r="T15" s="11" t="s">
        <v>398</v>
      </c>
      <c r="U15" s="1" t="s">
        <v>399</v>
      </c>
      <c r="W15" s="1" t="s">
        <v>400</v>
      </c>
      <c r="X15" s="1" t="s">
        <v>401</v>
      </c>
      <c r="Y15" s="1" t="s">
        <v>423</v>
      </c>
      <c r="Z15" s="1" t="s">
        <v>403</v>
      </c>
      <c r="AA15" s="1" t="s">
        <v>403</v>
      </c>
      <c r="AB15" s="1" t="s">
        <v>424</v>
      </c>
      <c r="AC15" s="12">
        <v>43536</v>
      </c>
      <c r="AD15" s="13" t="str">
        <f t="shared" si="0"/>
        <v>ACTIVO CALIFICADO</v>
      </c>
      <c r="AE15" s="11">
        <f t="shared" si="1"/>
        <v>5</v>
      </c>
      <c r="AF15" s="11">
        <f t="shared" si="1"/>
        <v>5</v>
      </c>
      <c r="AG15" s="11">
        <f t="shared" si="1"/>
        <v>5</v>
      </c>
      <c r="AH15" s="11" t="str">
        <f>LOOKUP(U15,Clasifica,'[1]V. Seguridad'!$D$4:$D$18)</f>
        <v>Alto</v>
      </c>
      <c r="AI15" s="11" t="e">
        <f>LOOKUP(V15,HWSW,'[1]V. Seguridad'!$E$22:$E$25)</f>
        <v>#N/A</v>
      </c>
      <c r="AJ15" s="11" t="str">
        <f>LOOKUP(W15,'[1]V. Seguridad'!$C$31:$C$35,'[1]V. Seguridad'!$E$31:$E$35)</f>
        <v>Medio</v>
      </c>
      <c r="AK15" s="11" t="str">
        <f t="shared" si="2"/>
        <v>Alto</v>
      </c>
      <c r="AL15" s="11">
        <f t="shared" si="3"/>
        <v>3</v>
      </c>
      <c r="AM15" s="11">
        <f t="shared" si="3"/>
        <v>0</v>
      </c>
      <c r="AN15" s="11">
        <f t="shared" si="3"/>
        <v>2</v>
      </c>
      <c r="AO15" s="11">
        <f t="shared" si="3"/>
        <v>3</v>
      </c>
      <c r="AP15" s="11">
        <f>IF(X15="",0,(LOOKUP(X15,Dispo,'[1]V. Seguridad'!$D$41:$D$45)*(LOOKUP(Y15,Tiempo,VTiempo))))</f>
        <v>4.5</v>
      </c>
      <c r="AQ15" s="11">
        <f t="shared" si="4"/>
        <v>3</v>
      </c>
      <c r="AR15" s="14" t="str">
        <f t="shared" si="5"/>
        <v>Alto</v>
      </c>
      <c r="AS15" s="1" t="str">
        <f>LOOKUP(U15,Clasifica,'[1]V. Seguridad'!$F$4:$F$18)</f>
        <v>REVISAR CON JURÍDICA</v>
      </c>
      <c r="AT15" s="1" t="str">
        <f>LOOKUP(U15,'[1]V. Seguridad'!$C$4:$C$18,'[1]V. Seguridad'!$E$4:$E$18)</f>
        <v>Otra norma legal o constitucional</v>
      </c>
      <c r="AU15" s="1" t="str">
        <f t="shared" si="6"/>
        <v>Otra norma legal o constitucional</v>
      </c>
      <c r="AV15" s="1" t="str">
        <f>LOOKUP(U15,'[1]V. Seguridad'!$C$4:$C$18,'[1]V. Seguridad'!$G$4:$G$18)</f>
        <v>REVISAR CON JURÍDICA</v>
      </c>
    </row>
    <row r="16" spans="2:48" ht="45" x14ac:dyDescent="0.25">
      <c r="B16" s="1" t="s">
        <v>50</v>
      </c>
      <c r="C16" s="1" t="s">
        <v>51</v>
      </c>
      <c r="D16" s="1" t="s">
        <v>420</v>
      </c>
      <c r="E16" s="1" t="s">
        <v>414</v>
      </c>
      <c r="F16" s="1" t="s">
        <v>415</v>
      </c>
      <c r="G16" s="1" t="s">
        <v>421</v>
      </c>
      <c r="H16" s="1" t="s">
        <v>394</v>
      </c>
      <c r="I16" s="1" t="s">
        <v>118</v>
      </c>
      <c r="J16" s="1" t="s">
        <v>8</v>
      </c>
      <c r="K16" s="1" t="s">
        <v>5</v>
      </c>
      <c r="L16" s="1" t="s">
        <v>181</v>
      </c>
      <c r="M16" s="1" t="s">
        <v>169</v>
      </c>
      <c r="N16" s="1">
        <v>2012</v>
      </c>
      <c r="O16" s="1" t="s">
        <v>395</v>
      </c>
      <c r="P16" s="1" t="s">
        <v>422</v>
      </c>
      <c r="Q16" s="1" t="s">
        <v>417</v>
      </c>
      <c r="R16" s="11" t="s">
        <v>398</v>
      </c>
      <c r="S16" s="11" t="s">
        <v>398</v>
      </c>
      <c r="T16" s="11" t="s">
        <v>398</v>
      </c>
      <c r="U16" s="1" t="s">
        <v>399</v>
      </c>
      <c r="W16" s="1" t="s">
        <v>400</v>
      </c>
      <c r="X16" s="1" t="s">
        <v>425</v>
      </c>
      <c r="Y16" s="1" t="s">
        <v>426</v>
      </c>
      <c r="Z16" s="1" t="s">
        <v>403</v>
      </c>
      <c r="AA16" s="1" t="s">
        <v>403</v>
      </c>
      <c r="AB16" s="1" t="s">
        <v>424</v>
      </c>
      <c r="AC16" s="12">
        <v>43536</v>
      </c>
      <c r="AD16" s="13" t="str">
        <f t="shared" si="0"/>
        <v>ACTIVO CALIFICADO</v>
      </c>
      <c r="AE16" s="11">
        <f t="shared" si="1"/>
        <v>5</v>
      </c>
      <c r="AF16" s="11">
        <f t="shared" si="1"/>
        <v>5</v>
      </c>
      <c r="AG16" s="11">
        <f t="shared" si="1"/>
        <v>5</v>
      </c>
      <c r="AH16" s="11" t="str">
        <f>LOOKUP(U16,Clasifica,'[1]V. Seguridad'!$D$4:$D$18)</f>
        <v>Alto</v>
      </c>
      <c r="AI16" s="11" t="e">
        <f>LOOKUP(V16,HWSW,'[1]V. Seguridad'!$E$22:$E$25)</f>
        <v>#N/A</v>
      </c>
      <c r="AJ16" s="11" t="str">
        <f>LOOKUP(W16,'[1]V. Seguridad'!$C$31:$C$35,'[1]V. Seguridad'!$E$31:$E$35)</f>
        <v>Medio</v>
      </c>
      <c r="AK16" s="11" t="str">
        <f t="shared" si="2"/>
        <v>Bajo</v>
      </c>
      <c r="AL16" s="11">
        <f t="shared" si="3"/>
        <v>3</v>
      </c>
      <c r="AM16" s="11">
        <f t="shared" si="3"/>
        <v>0</v>
      </c>
      <c r="AN16" s="11">
        <f t="shared" si="3"/>
        <v>2</v>
      </c>
      <c r="AO16" s="11">
        <f t="shared" si="3"/>
        <v>1</v>
      </c>
      <c r="AP16" s="11">
        <f>IF(X16="",0,(LOOKUP(X16,Dispo,'[1]V. Seguridad'!$D$41:$D$45)*(LOOKUP(Y16,Tiempo,VTiempo))))</f>
        <v>0.75</v>
      </c>
      <c r="AQ16" s="11">
        <f t="shared" si="4"/>
        <v>3</v>
      </c>
      <c r="AR16" s="14" t="str">
        <f t="shared" si="5"/>
        <v>Alto</v>
      </c>
      <c r="AS16" s="1" t="str">
        <f>LOOKUP(U16,Clasifica,'[1]V. Seguridad'!$F$4:$F$18)</f>
        <v>REVISAR CON JURÍDICA</v>
      </c>
      <c r="AT16" s="1" t="str">
        <f>LOOKUP(U16,'[1]V. Seguridad'!$C$4:$C$18,'[1]V. Seguridad'!$E$4:$E$18)</f>
        <v>Otra norma legal o constitucional</v>
      </c>
      <c r="AU16" s="1" t="str">
        <f t="shared" si="6"/>
        <v>Otra norma legal o constitucional</v>
      </c>
      <c r="AV16" s="1" t="str">
        <f>LOOKUP(U16,'[1]V. Seguridad'!$C$4:$C$18,'[1]V. Seguridad'!$G$4:$G$18)</f>
        <v>REVISAR CON JURÍDICA</v>
      </c>
    </row>
    <row r="17" spans="2:48" ht="45" x14ac:dyDescent="0.25">
      <c r="B17" s="1" t="s">
        <v>52</v>
      </c>
      <c r="C17" s="1" t="s">
        <v>53</v>
      </c>
      <c r="D17" s="1" t="s">
        <v>420</v>
      </c>
      <c r="E17" s="1" t="s">
        <v>414</v>
      </c>
      <c r="F17" s="1" t="s">
        <v>415</v>
      </c>
      <c r="G17" s="1" t="s">
        <v>421</v>
      </c>
      <c r="H17" s="1" t="s">
        <v>394</v>
      </c>
      <c r="I17" s="1" t="s">
        <v>119</v>
      </c>
      <c r="J17" s="1" t="s">
        <v>8</v>
      </c>
      <c r="K17" s="1" t="s">
        <v>5</v>
      </c>
      <c r="L17" s="1" t="s">
        <v>15</v>
      </c>
      <c r="M17" s="1" t="s">
        <v>17</v>
      </c>
      <c r="N17" s="1">
        <v>2012</v>
      </c>
      <c r="O17" s="1" t="s">
        <v>395</v>
      </c>
      <c r="P17" s="1" t="s">
        <v>422</v>
      </c>
      <c r="Q17" s="1" t="s">
        <v>417</v>
      </c>
      <c r="R17" s="11" t="s">
        <v>398</v>
      </c>
      <c r="S17" s="11" t="s">
        <v>398</v>
      </c>
      <c r="T17" s="11" t="s">
        <v>398</v>
      </c>
      <c r="U17" s="1" t="s">
        <v>399</v>
      </c>
      <c r="W17" s="1" t="s">
        <v>427</v>
      </c>
      <c r="X17" s="1" t="s">
        <v>425</v>
      </c>
      <c r="Y17" s="1" t="s">
        <v>408</v>
      </c>
      <c r="Z17" s="1" t="s">
        <v>403</v>
      </c>
      <c r="AA17" s="1" t="s">
        <v>403</v>
      </c>
      <c r="AB17" s="1" t="s">
        <v>424</v>
      </c>
      <c r="AC17" s="12">
        <v>43536</v>
      </c>
      <c r="AD17" s="13" t="str">
        <f t="shared" si="0"/>
        <v>ACTIVO CALIFICADO</v>
      </c>
      <c r="AE17" s="11">
        <f t="shared" si="1"/>
        <v>5</v>
      </c>
      <c r="AF17" s="11">
        <f t="shared" si="1"/>
        <v>5</v>
      </c>
      <c r="AG17" s="11">
        <f t="shared" si="1"/>
        <v>5</v>
      </c>
      <c r="AH17" s="11" t="str">
        <f>LOOKUP(U17,Clasifica,'[1]V. Seguridad'!$D$4:$D$18)</f>
        <v>Alto</v>
      </c>
      <c r="AI17" s="11" t="e">
        <f>LOOKUP(V17,HWSW,'[1]V. Seguridad'!$E$22:$E$25)</f>
        <v>#N/A</v>
      </c>
      <c r="AJ17" s="11" t="str">
        <f>LOOKUP(W17,'[1]V. Seguridad'!$C$31:$C$35,'[1]V. Seguridad'!$E$31:$E$35)</f>
        <v>Bajo</v>
      </c>
      <c r="AK17" s="11" t="str">
        <f t="shared" si="2"/>
        <v>Bajo</v>
      </c>
      <c r="AL17" s="11">
        <f t="shared" si="3"/>
        <v>3</v>
      </c>
      <c r="AM17" s="11">
        <f t="shared" si="3"/>
        <v>0</v>
      </c>
      <c r="AN17" s="11">
        <f t="shared" si="3"/>
        <v>1</v>
      </c>
      <c r="AO17" s="11">
        <f t="shared" si="3"/>
        <v>1</v>
      </c>
      <c r="AP17" s="11">
        <f>IF(X17="",0,(LOOKUP(X17,Dispo,'[1]V. Seguridad'!$D$41:$D$45)*(LOOKUP(Y17,Tiempo,VTiempo))))</f>
        <v>1</v>
      </c>
      <c r="AQ17" s="11">
        <f t="shared" si="4"/>
        <v>3</v>
      </c>
      <c r="AR17" s="14" t="str">
        <f t="shared" si="5"/>
        <v>Alto</v>
      </c>
      <c r="AS17" s="1" t="str">
        <f>LOOKUP(U17,Clasifica,'[1]V. Seguridad'!$F$4:$F$18)</f>
        <v>REVISAR CON JURÍDICA</v>
      </c>
      <c r="AT17" s="1" t="str">
        <f>LOOKUP(U17,'[1]V. Seguridad'!$C$4:$C$18,'[1]V. Seguridad'!$E$4:$E$18)</f>
        <v>Otra norma legal o constitucional</v>
      </c>
      <c r="AU17" s="1" t="str">
        <f t="shared" si="6"/>
        <v>Otra norma legal o constitucional</v>
      </c>
      <c r="AV17" s="1" t="str">
        <f>LOOKUP(U17,'[1]V. Seguridad'!$C$4:$C$18,'[1]V. Seguridad'!$G$4:$G$18)</f>
        <v>REVISAR CON JURÍDICA</v>
      </c>
    </row>
    <row r="18" spans="2:48" ht="45" x14ac:dyDescent="0.25">
      <c r="B18" s="1" t="s">
        <v>20</v>
      </c>
      <c r="C18" s="1" t="s">
        <v>10</v>
      </c>
      <c r="D18" s="1" t="s">
        <v>420</v>
      </c>
      <c r="E18" s="1" t="s">
        <v>414</v>
      </c>
      <c r="F18" s="1" t="s">
        <v>415</v>
      </c>
      <c r="G18" s="1"/>
      <c r="H18" s="1" t="s">
        <v>394</v>
      </c>
      <c r="I18" s="1" t="s">
        <v>120</v>
      </c>
      <c r="J18" s="1" t="s">
        <v>8</v>
      </c>
      <c r="K18" s="1" t="s">
        <v>5</v>
      </c>
      <c r="L18" s="1" t="s">
        <v>15</v>
      </c>
      <c r="M18" s="1" t="s">
        <v>17</v>
      </c>
      <c r="N18" s="1">
        <v>2012</v>
      </c>
      <c r="O18" s="1" t="s">
        <v>428</v>
      </c>
      <c r="P18" s="1" t="s">
        <v>422</v>
      </c>
      <c r="Q18" s="1" t="s">
        <v>417</v>
      </c>
      <c r="R18" s="11" t="s">
        <v>398</v>
      </c>
      <c r="S18" s="11" t="s">
        <v>398</v>
      </c>
      <c r="T18" s="11" t="s">
        <v>398</v>
      </c>
      <c r="U18" s="1" t="s">
        <v>399</v>
      </c>
      <c r="W18" s="1" t="s">
        <v>427</v>
      </c>
      <c r="X18" s="1" t="s">
        <v>425</v>
      </c>
      <c r="Y18" s="1" t="s">
        <v>408</v>
      </c>
      <c r="Z18" s="1" t="s">
        <v>403</v>
      </c>
      <c r="AA18" s="1" t="s">
        <v>403</v>
      </c>
      <c r="AB18" s="1" t="s">
        <v>429</v>
      </c>
      <c r="AC18" s="12">
        <v>43536</v>
      </c>
      <c r="AD18" s="13" t="str">
        <f t="shared" si="0"/>
        <v>ACTIVO CALIFICADO</v>
      </c>
      <c r="AE18" s="11">
        <f t="shared" si="1"/>
        <v>5</v>
      </c>
      <c r="AF18" s="11">
        <f t="shared" si="1"/>
        <v>5</v>
      </c>
      <c r="AG18" s="11">
        <f t="shared" si="1"/>
        <v>5</v>
      </c>
      <c r="AH18" s="11" t="str">
        <f>LOOKUP(U18,Clasifica,'[1]V. Seguridad'!$D$4:$D$18)</f>
        <v>Alto</v>
      </c>
      <c r="AI18" s="11" t="e">
        <f>LOOKUP(V18,HWSW,'[1]V. Seguridad'!$E$22:$E$25)</f>
        <v>#N/A</v>
      </c>
      <c r="AJ18" s="11" t="str">
        <f>LOOKUP(W18,'[1]V. Seguridad'!$C$31:$C$35,'[1]V. Seguridad'!$E$31:$E$35)</f>
        <v>Bajo</v>
      </c>
      <c r="AK18" s="11" t="str">
        <f t="shared" si="2"/>
        <v>Bajo</v>
      </c>
      <c r="AL18" s="11">
        <f t="shared" si="3"/>
        <v>3</v>
      </c>
      <c r="AM18" s="11">
        <f t="shared" si="3"/>
        <v>0</v>
      </c>
      <c r="AN18" s="11">
        <f t="shared" si="3"/>
        <v>1</v>
      </c>
      <c r="AO18" s="11">
        <f t="shared" si="3"/>
        <v>1</v>
      </c>
      <c r="AP18" s="11">
        <f>IF(X18="",0,(LOOKUP(X18,Dispo,'[1]V. Seguridad'!$D$41:$D$45)*(LOOKUP(Y18,Tiempo,VTiempo))))</f>
        <v>1</v>
      </c>
      <c r="AQ18" s="11">
        <f t="shared" si="4"/>
        <v>3</v>
      </c>
      <c r="AR18" s="14" t="str">
        <f t="shared" si="5"/>
        <v>Alto</v>
      </c>
      <c r="AS18" s="1" t="str">
        <f>LOOKUP(U18,Clasifica,'[1]V. Seguridad'!$F$4:$F$18)</f>
        <v>REVISAR CON JURÍDICA</v>
      </c>
      <c r="AT18" s="1" t="str">
        <f>LOOKUP(U18,'[1]V. Seguridad'!$C$4:$C$18,'[1]V. Seguridad'!$E$4:$E$18)</f>
        <v>Otra norma legal o constitucional</v>
      </c>
      <c r="AU18" s="1" t="str">
        <f t="shared" si="6"/>
        <v>Otra norma legal o constitucional</v>
      </c>
      <c r="AV18" s="1" t="str">
        <f>LOOKUP(U18,'[1]V. Seguridad'!$C$4:$C$18,'[1]V. Seguridad'!$G$4:$G$18)</f>
        <v>REVISAR CON JURÍDICA</v>
      </c>
    </row>
    <row r="19" spans="2:48" ht="60.75" customHeight="1" x14ac:dyDescent="0.25">
      <c r="B19" s="1" t="s">
        <v>54</v>
      </c>
      <c r="C19" s="1" t="s">
        <v>53</v>
      </c>
      <c r="D19" s="1" t="s">
        <v>420</v>
      </c>
      <c r="E19" s="1" t="s">
        <v>414</v>
      </c>
      <c r="F19" s="1" t="s">
        <v>415</v>
      </c>
      <c r="G19" s="1"/>
      <c r="H19" s="1" t="s">
        <v>394</v>
      </c>
      <c r="I19" s="1" t="s">
        <v>121</v>
      </c>
      <c r="J19" s="1" t="s">
        <v>8</v>
      </c>
      <c r="K19" s="1" t="s">
        <v>5</v>
      </c>
      <c r="L19" s="1" t="s">
        <v>15</v>
      </c>
      <c r="M19" s="1" t="s">
        <v>17</v>
      </c>
      <c r="N19" s="1">
        <v>2012</v>
      </c>
      <c r="O19" s="1" t="s">
        <v>395</v>
      </c>
      <c r="P19" s="1" t="s">
        <v>422</v>
      </c>
      <c r="Q19" s="1" t="s">
        <v>417</v>
      </c>
      <c r="R19" s="11" t="s">
        <v>398</v>
      </c>
      <c r="S19" s="11" t="s">
        <v>398</v>
      </c>
      <c r="T19" s="11" t="s">
        <v>398</v>
      </c>
      <c r="U19" s="1" t="s">
        <v>399</v>
      </c>
      <c r="W19" s="1" t="s">
        <v>427</v>
      </c>
      <c r="X19" s="1" t="s">
        <v>425</v>
      </c>
      <c r="Y19" s="1" t="s">
        <v>408</v>
      </c>
      <c r="Z19" s="1" t="s">
        <v>403</v>
      </c>
      <c r="AA19" s="1" t="s">
        <v>403</v>
      </c>
      <c r="AB19" s="1" t="s">
        <v>429</v>
      </c>
      <c r="AC19" s="12">
        <v>43536</v>
      </c>
      <c r="AD19" s="13" t="str">
        <f t="shared" si="0"/>
        <v>ACTIVO CALIFICADO</v>
      </c>
      <c r="AE19" s="11">
        <f t="shared" si="1"/>
        <v>5</v>
      </c>
      <c r="AF19" s="11">
        <f t="shared" si="1"/>
        <v>5</v>
      </c>
      <c r="AG19" s="11">
        <f t="shared" si="1"/>
        <v>5</v>
      </c>
      <c r="AH19" s="11" t="str">
        <f>LOOKUP(U19,Clasifica,'[1]V. Seguridad'!$D$4:$D$18)</f>
        <v>Alto</v>
      </c>
      <c r="AI19" s="11" t="e">
        <f>LOOKUP(V19,HWSW,'[1]V. Seguridad'!$E$22:$E$25)</f>
        <v>#N/A</v>
      </c>
      <c r="AJ19" s="11" t="str">
        <f>LOOKUP(W19,'[1]V. Seguridad'!$C$31:$C$35,'[1]V. Seguridad'!$E$31:$E$35)</f>
        <v>Bajo</v>
      </c>
      <c r="AK19" s="11" t="str">
        <f t="shared" si="2"/>
        <v>Bajo</v>
      </c>
      <c r="AL19" s="11">
        <f t="shared" si="3"/>
        <v>3</v>
      </c>
      <c r="AM19" s="11">
        <f t="shared" si="3"/>
        <v>0</v>
      </c>
      <c r="AN19" s="11">
        <f t="shared" si="3"/>
        <v>1</v>
      </c>
      <c r="AO19" s="11">
        <f t="shared" si="3"/>
        <v>1</v>
      </c>
      <c r="AP19" s="11">
        <f>IF(X19="",0,(LOOKUP(X19,Dispo,'[1]V. Seguridad'!$D$41:$D$45)*(LOOKUP(Y19,Tiempo,VTiempo))))</f>
        <v>1</v>
      </c>
      <c r="AQ19" s="11">
        <f t="shared" si="4"/>
        <v>3</v>
      </c>
      <c r="AR19" s="14" t="str">
        <f t="shared" si="5"/>
        <v>Alto</v>
      </c>
      <c r="AS19" s="1" t="str">
        <f>LOOKUP(U19,Clasifica,'[1]V. Seguridad'!$F$4:$F$18)</f>
        <v>REVISAR CON JURÍDICA</v>
      </c>
      <c r="AT19" s="1" t="str">
        <f>LOOKUP(U19,'[1]V. Seguridad'!$C$4:$C$18,'[1]V. Seguridad'!$E$4:$E$18)</f>
        <v>Otra norma legal o constitucional</v>
      </c>
      <c r="AU19" s="1" t="str">
        <f t="shared" si="6"/>
        <v>Otra norma legal o constitucional</v>
      </c>
      <c r="AV19" s="1" t="str">
        <f>LOOKUP(U19,'[1]V. Seguridad'!$C$4:$C$18,'[1]V. Seguridad'!$G$4:$G$18)</f>
        <v>REVISAR CON JURÍDICA</v>
      </c>
    </row>
    <row r="20" spans="2:48" ht="60" x14ac:dyDescent="0.25">
      <c r="B20" s="1" t="s">
        <v>55</v>
      </c>
      <c r="C20" s="1" t="s">
        <v>56</v>
      </c>
      <c r="D20" s="1" t="s">
        <v>420</v>
      </c>
      <c r="E20" s="1" t="s">
        <v>414</v>
      </c>
      <c r="F20" s="1" t="s">
        <v>415</v>
      </c>
      <c r="G20" s="1" t="s">
        <v>430</v>
      </c>
      <c r="H20" s="1" t="s">
        <v>394</v>
      </c>
      <c r="I20" s="1" t="s">
        <v>122</v>
      </c>
      <c r="J20" s="1" t="s">
        <v>8</v>
      </c>
      <c r="K20" s="1" t="s">
        <v>5</v>
      </c>
      <c r="L20" s="1" t="s">
        <v>14</v>
      </c>
      <c r="M20" s="1" t="s">
        <v>170</v>
      </c>
      <c r="N20" s="1">
        <v>2012</v>
      </c>
      <c r="O20" s="1" t="s">
        <v>395</v>
      </c>
      <c r="P20" s="1" t="s">
        <v>422</v>
      </c>
      <c r="Q20" s="1" t="s">
        <v>431</v>
      </c>
      <c r="R20" s="11" t="s">
        <v>398</v>
      </c>
      <c r="S20" s="11" t="s">
        <v>398</v>
      </c>
      <c r="T20" s="11" t="s">
        <v>398</v>
      </c>
      <c r="U20" s="1" t="s">
        <v>399</v>
      </c>
      <c r="W20" s="1" t="s">
        <v>400</v>
      </c>
      <c r="X20" s="1" t="s">
        <v>425</v>
      </c>
      <c r="Y20" s="1" t="s">
        <v>426</v>
      </c>
      <c r="Z20" s="1" t="s">
        <v>403</v>
      </c>
      <c r="AA20" s="1" t="s">
        <v>403</v>
      </c>
      <c r="AB20" s="1" t="s">
        <v>432</v>
      </c>
      <c r="AC20" s="12">
        <v>43530</v>
      </c>
      <c r="AD20" s="13" t="str">
        <f t="shared" si="0"/>
        <v>ACTIVO CALIFICADO</v>
      </c>
      <c r="AE20" s="11">
        <f t="shared" ref="AE20:AG68" si="7">IF(R20="",0,IF(R20="Si",5,IF(R20="Parcialmente",3,0.1)))</f>
        <v>5</v>
      </c>
      <c r="AF20" s="11">
        <f t="shared" si="7"/>
        <v>5</v>
      </c>
      <c r="AG20" s="11">
        <f t="shared" si="7"/>
        <v>5</v>
      </c>
      <c r="AH20" s="11" t="str">
        <f>LOOKUP(U20,Clasifica,'[1]V. Seguridad'!$D$4:$D$18)</f>
        <v>Alto</v>
      </c>
      <c r="AI20" s="11" t="e">
        <f>LOOKUP(V20,HWSW,'[1]V. Seguridad'!$E$22:$E$25)</f>
        <v>#N/A</v>
      </c>
      <c r="AJ20" s="11" t="str">
        <f>LOOKUP(W20,'[1]V. Seguridad'!$C$31:$C$35,'[1]V. Seguridad'!$E$31:$E$35)</f>
        <v>Medio</v>
      </c>
      <c r="AK20" s="11" t="str">
        <f t="shared" si="2"/>
        <v>Bajo</v>
      </c>
      <c r="AL20" s="11">
        <f t="shared" si="3"/>
        <v>3</v>
      </c>
      <c r="AM20" s="11">
        <f t="shared" si="3"/>
        <v>0</v>
      </c>
      <c r="AN20" s="11">
        <f t="shared" si="3"/>
        <v>2</v>
      </c>
      <c r="AO20" s="11">
        <f t="shared" si="3"/>
        <v>1</v>
      </c>
      <c r="AP20" s="11">
        <f>IF(X20="",0,(LOOKUP(X20,Dispo,'[1]V. Seguridad'!$D$41:$D$45)*(LOOKUP(Y20,Tiempo,VTiempo))))</f>
        <v>0.75</v>
      </c>
      <c r="AQ20" s="11">
        <f t="shared" si="4"/>
        <v>3</v>
      </c>
      <c r="AR20" s="14" t="str">
        <f t="shared" si="5"/>
        <v>Alto</v>
      </c>
      <c r="AS20" s="1" t="str">
        <f>LOOKUP(U20,Clasifica,'[1]V. Seguridad'!$F$4:$F$18)</f>
        <v>REVISAR CON JURÍDICA</v>
      </c>
      <c r="AT20" s="1" t="str">
        <f>LOOKUP(U20,'[1]V. Seguridad'!$C$4:$C$18,'[1]V. Seguridad'!$E$4:$E$18)</f>
        <v>Otra norma legal o constitucional</v>
      </c>
      <c r="AU20" s="1" t="str">
        <f t="shared" si="6"/>
        <v>Otra norma legal o constitucional</v>
      </c>
      <c r="AV20" s="1" t="str">
        <f>LOOKUP(U20,'[1]V. Seguridad'!$C$4:$C$18,'[1]V. Seguridad'!$G$4:$G$18)</f>
        <v>REVISAR CON JURÍDICA</v>
      </c>
    </row>
    <row r="21" spans="2:48" ht="45" x14ac:dyDescent="0.25">
      <c r="B21" s="1" t="s">
        <v>57</v>
      </c>
      <c r="C21" s="1" t="s">
        <v>58</v>
      </c>
      <c r="D21" s="1" t="s">
        <v>420</v>
      </c>
      <c r="E21" s="1" t="s">
        <v>414</v>
      </c>
      <c r="F21" s="1" t="s">
        <v>415</v>
      </c>
      <c r="G21" s="1" t="s">
        <v>430</v>
      </c>
      <c r="H21" s="1" t="s">
        <v>394</v>
      </c>
      <c r="I21" s="1" t="s">
        <v>123</v>
      </c>
      <c r="J21" s="1" t="s">
        <v>8</v>
      </c>
      <c r="K21" s="1" t="s">
        <v>5</v>
      </c>
      <c r="L21" s="1" t="s">
        <v>15</v>
      </c>
      <c r="M21" s="1" t="s">
        <v>171</v>
      </c>
      <c r="N21" s="1">
        <v>2012</v>
      </c>
      <c r="O21" s="1" t="s">
        <v>395</v>
      </c>
      <c r="P21" s="1" t="s">
        <v>422</v>
      </c>
      <c r="Q21" s="1" t="s">
        <v>433</v>
      </c>
      <c r="R21" s="11" t="s">
        <v>398</v>
      </c>
      <c r="S21" s="11" t="s">
        <v>398</v>
      </c>
      <c r="T21" s="11" t="s">
        <v>398</v>
      </c>
      <c r="U21" s="1" t="s">
        <v>399</v>
      </c>
      <c r="W21" s="1" t="s">
        <v>400</v>
      </c>
      <c r="X21" s="1" t="s">
        <v>401</v>
      </c>
      <c r="Y21" s="1" t="s">
        <v>423</v>
      </c>
      <c r="Z21" s="1" t="s">
        <v>434</v>
      </c>
      <c r="AA21" s="1" t="s">
        <v>403</v>
      </c>
      <c r="AB21" s="1" t="s">
        <v>432</v>
      </c>
      <c r="AC21" s="12">
        <v>43530</v>
      </c>
      <c r="AD21" s="13" t="str">
        <f t="shared" si="0"/>
        <v>ACTIVO CALIFICADO</v>
      </c>
      <c r="AE21" s="11">
        <f t="shared" si="7"/>
        <v>5</v>
      </c>
      <c r="AF21" s="11">
        <f t="shared" si="7"/>
        <v>5</v>
      </c>
      <c r="AG21" s="11">
        <f t="shared" si="7"/>
        <v>5</v>
      </c>
      <c r="AH21" s="11" t="str">
        <f>LOOKUP(U21,Clasifica,'[1]V. Seguridad'!$D$4:$D$18)</f>
        <v>Alto</v>
      </c>
      <c r="AI21" s="11" t="e">
        <f>LOOKUP(V21,HWSW,'[1]V. Seguridad'!$E$22:$E$25)</f>
        <v>#N/A</v>
      </c>
      <c r="AJ21" s="11" t="str">
        <f>LOOKUP(W21,'[1]V. Seguridad'!$C$31:$C$35,'[1]V. Seguridad'!$E$31:$E$35)</f>
        <v>Medio</v>
      </c>
      <c r="AK21" s="11" t="str">
        <f t="shared" si="2"/>
        <v>Alto</v>
      </c>
      <c r="AL21" s="11">
        <f t="shared" si="3"/>
        <v>3</v>
      </c>
      <c r="AM21" s="11">
        <f t="shared" si="3"/>
        <v>0</v>
      </c>
      <c r="AN21" s="11">
        <f t="shared" si="3"/>
        <v>2</v>
      </c>
      <c r="AO21" s="11">
        <f t="shared" si="3"/>
        <v>3</v>
      </c>
      <c r="AP21" s="11">
        <f>IF(X21="",0,(LOOKUP(X21,Dispo,'[1]V. Seguridad'!$D$41:$D$45)*(LOOKUP(Y21,Tiempo,VTiempo))))</f>
        <v>4.5</v>
      </c>
      <c r="AQ21" s="11">
        <f t="shared" si="4"/>
        <v>3</v>
      </c>
      <c r="AR21" s="14" t="str">
        <f t="shared" si="5"/>
        <v>Alto</v>
      </c>
      <c r="AS21" s="1" t="str">
        <f>LOOKUP(U21,Clasifica,'[1]V. Seguridad'!$F$4:$F$18)</f>
        <v>REVISAR CON JURÍDICA</v>
      </c>
      <c r="AT21" s="1" t="str">
        <f>LOOKUP(U21,'[1]V. Seguridad'!$C$4:$C$18,'[1]V. Seguridad'!$E$4:$E$18)</f>
        <v>Otra norma legal o constitucional</v>
      </c>
      <c r="AU21" s="1" t="str">
        <f t="shared" si="6"/>
        <v>Otra norma legal o constitucional</v>
      </c>
      <c r="AV21" s="1" t="str">
        <f>LOOKUP(U21,'[1]V. Seguridad'!$C$4:$C$18,'[1]V. Seguridad'!$G$4:$G$18)</f>
        <v>REVISAR CON JURÍDICA</v>
      </c>
    </row>
    <row r="22" spans="2:48" ht="45" x14ac:dyDescent="0.25">
      <c r="B22" s="1" t="s">
        <v>59</v>
      </c>
      <c r="C22" s="1" t="s">
        <v>58</v>
      </c>
      <c r="D22" s="1" t="s">
        <v>420</v>
      </c>
      <c r="E22" s="1" t="s">
        <v>414</v>
      </c>
      <c r="F22" s="1" t="s">
        <v>415</v>
      </c>
      <c r="G22" s="1" t="s">
        <v>430</v>
      </c>
      <c r="H22" s="1" t="s">
        <v>394</v>
      </c>
      <c r="I22" s="1" t="s">
        <v>124</v>
      </c>
      <c r="J22" s="1" t="s">
        <v>8</v>
      </c>
      <c r="K22" s="1" t="s">
        <v>5</v>
      </c>
      <c r="L22" s="1" t="s">
        <v>15</v>
      </c>
      <c r="M22" s="1" t="s">
        <v>17</v>
      </c>
      <c r="N22" s="1">
        <v>2012</v>
      </c>
      <c r="O22" s="1" t="s">
        <v>395</v>
      </c>
      <c r="P22" s="1" t="s">
        <v>422</v>
      </c>
      <c r="Q22" s="1" t="s">
        <v>417</v>
      </c>
      <c r="R22" s="11" t="s">
        <v>398</v>
      </c>
      <c r="S22" s="11" t="s">
        <v>398</v>
      </c>
      <c r="T22" s="11" t="s">
        <v>398</v>
      </c>
      <c r="U22" s="1" t="s">
        <v>399</v>
      </c>
      <c r="W22" s="1" t="s">
        <v>400</v>
      </c>
      <c r="X22" s="1" t="s">
        <v>406</v>
      </c>
      <c r="Y22" s="1" t="s">
        <v>435</v>
      </c>
      <c r="Z22" s="1" t="s">
        <v>403</v>
      </c>
      <c r="AA22" s="1" t="s">
        <v>403</v>
      </c>
      <c r="AB22" s="1" t="s">
        <v>432</v>
      </c>
      <c r="AC22" s="12">
        <v>43530</v>
      </c>
      <c r="AD22" s="13" t="str">
        <f t="shared" si="0"/>
        <v>ACTIVO CALIFICADO</v>
      </c>
      <c r="AE22" s="11">
        <f t="shared" si="7"/>
        <v>5</v>
      </c>
      <c r="AF22" s="11">
        <f t="shared" si="7"/>
        <v>5</v>
      </c>
      <c r="AG22" s="11">
        <f t="shared" si="7"/>
        <v>5</v>
      </c>
      <c r="AH22" s="11" t="str">
        <f>LOOKUP(U22,Clasifica,'[1]V. Seguridad'!$D$4:$D$18)</f>
        <v>Alto</v>
      </c>
      <c r="AI22" s="11" t="e">
        <f>LOOKUP(V22,HWSW,'[1]V. Seguridad'!$E$22:$E$25)</f>
        <v>#N/A</v>
      </c>
      <c r="AJ22" s="11" t="str">
        <f>LOOKUP(W22,'[1]V. Seguridad'!$C$31:$C$35,'[1]V. Seguridad'!$E$31:$E$35)</f>
        <v>Medio</v>
      </c>
      <c r="AK22" s="11" t="str">
        <f t="shared" si="2"/>
        <v>Bajo</v>
      </c>
      <c r="AL22" s="11">
        <f t="shared" si="3"/>
        <v>3</v>
      </c>
      <c r="AM22" s="11">
        <f t="shared" si="3"/>
        <v>0</v>
      </c>
      <c r="AN22" s="11">
        <f t="shared" si="3"/>
        <v>2</v>
      </c>
      <c r="AO22" s="11">
        <f t="shared" si="3"/>
        <v>1</v>
      </c>
      <c r="AP22" s="11">
        <f>IF(X22="",0,(LOOKUP(X22,Dispo,'[1]V. Seguridad'!$D$41:$D$45)*(LOOKUP(Y22,Tiempo,VTiempo))))</f>
        <v>0.25</v>
      </c>
      <c r="AQ22" s="11">
        <f t="shared" si="4"/>
        <v>3</v>
      </c>
      <c r="AR22" s="14" t="str">
        <f t="shared" si="5"/>
        <v>Alto</v>
      </c>
      <c r="AS22" s="1" t="str">
        <f>LOOKUP(U22,Clasifica,'[1]V. Seguridad'!$F$4:$F$18)</f>
        <v>REVISAR CON JURÍDICA</v>
      </c>
      <c r="AT22" s="1" t="str">
        <f>LOOKUP(U22,'[1]V. Seguridad'!$C$4:$C$18,'[1]V. Seguridad'!$E$4:$E$18)</f>
        <v>Otra norma legal o constitucional</v>
      </c>
      <c r="AU22" s="1" t="str">
        <f t="shared" si="6"/>
        <v>Otra norma legal o constitucional</v>
      </c>
      <c r="AV22" s="1" t="str">
        <f>LOOKUP(U22,'[1]V. Seguridad'!$C$4:$C$18,'[1]V. Seguridad'!$G$4:$G$18)</f>
        <v>REVISAR CON JURÍDICA</v>
      </c>
    </row>
    <row r="23" spans="2:48" ht="45" x14ac:dyDescent="0.25">
      <c r="B23" s="1" t="s">
        <v>60</v>
      </c>
      <c r="C23" s="1" t="s">
        <v>12</v>
      </c>
      <c r="D23" s="1" t="s">
        <v>436</v>
      </c>
      <c r="E23" s="1" t="s">
        <v>414</v>
      </c>
      <c r="F23" s="1" t="s">
        <v>415</v>
      </c>
      <c r="G23" s="1" t="s">
        <v>437</v>
      </c>
      <c r="H23" s="1" t="s">
        <v>394</v>
      </c>
      <c r="I23" s="1" t="s">
        <v>125</v>
      </c>
      <c r="J23" s="1" t="s">
        <v>8</v>
      </c>
      <c r="K23" s="1" t="s">
        <v>5</v>
      </c>
      <c r="L23" s="1" t="s">
        <v>15</v>
      </c>
      <c r="M23" s="1" t="s">
        <v>17</v>
      </c>
      <c r="N23" s="1">
        <v>2012</v>
      </c>
      <c r="O23" s="1" t="s">
        <v>395</v>
      </c>
      <c r="P23" s="1" t="s">
        <v>433</v>
      </c>
      <c r="Q23" s="1" t="s">
        <v>417</v>
      </c>
      <c r="R23" s="11" t="s">
        <v>398</v>
      </c>
      <c r="S23" s="11" t="s">
        <v>398</v>
      </c>
      <c r="T23" s="11" t="s">
        <v>398</v>
      </c>
      <c r="U23" s="1" t="s">
        <v>399</v>
      </c>
      <c r="W23" s="1" t="s">
        <v>400</v>
      </c>
      <c r="X23" s="1" t="s">
        <v>406</v>
      </c>
      <c r="Y23" s="1" t="s">
        <v>438</v>
      </c>
      <c r="Z23" s="1" t="s">
        <v>403</v>
      </c>
      <c r="AA23" s="1" t="s">
        <v>403</v>
      </c>
      <c r="AB23" s="1" t="s">
        <v>439</v>
      </c>
      <c r="AC23" s="12">
        <v>43521</v>
      </c>
      <c r="AD23" s="13" t="str">
        <f t="shared" si="0"/>
        <v>ACTIVO CALIFICADO</v>
      </c>
      <c r="AE23" s="11">
        <f t="shared" si="7"/>
        <v>5</v>
      </c>
      <c r="AF23" s="11">
        <f t="shared" si="7"/>
        <v>5</v>
      </c>
      <c r="AG23" s="11">
        <f t="shared" si="7"/>
        <v>5</v>
      </c>
      <c r="AH23" s="11" t="str">
        <f>LOOKUP(U23,Clasifica,'[1]V. Seguridad'!$D$4:$D$18)</f>
        <v>Alto</v>
      </c>
      <c r="AI23" s="11" t="e">
        <f>LOOKUP(V23,HWSW,'[1]V. Seguridad'!$E$22:$E$25)</f>
        <v>#N/A</v>
      </c>
      <c r="AJ23" s="11" t="str">
        <f>LOOKUP(W23,'[1]V. Seguridad'!$C$31:$C$35,'[1]V. Seguridad'!$E$31:$E$35)</f>
        <v>Medio</v>
      </c>
      <c r="AK23" s="11" t="str">
        <f t="shared" si="2"/>
        <v>Bajo</v>
      </c>
      <c r="AL23" s="11">
        <f t="shared" si="3"/>
        <v>3</v>
      </c>
      <c r="AM23" s="11">
        <f t="shared" si="3"/>
        <v>0</v>
      </c>
      <c r="AN23" s="11">
        <f t="shared" si="3"/>
        <v>2</v>
      </c>
      <c r="AO23" s="11">
        <f t="shared" si="3"/>
        <v>1</v>
      </c>
      <c r="AP23" s="11">
        <f>IF(X23="",0,(LOOKUP(X23,Dispo,'[1]V. Seguridad'!$D$41:$D$45)*(LOOKUP(Y23,Tiempo,VTiempo))))</f>
        <v>0.5</v>
      </c>
      <c r="AQ23" s="11">
        <f t="shared" si="4"/>
        <v>3</v>
      </c>
      <c r="AR23" s="14" t="str">
        <f t="shared" si="5"/>
        <v>Alto</v>
      </c>
      <c r="AS23" s="1" t="str">
        <f>LOOKUP(U23,Clasifica,'[1]V. Seguridad'!$F$4:$F$18)</f>
        <v>REVISAR CON JURÍDICA</v>
      </c>
      <c r="AT23" s="1" t="str">
        <f>LOOKUP(U23,'[1]V. Seguridad'!$C$4:$C$18,'[1]V. Seguridad'!$E$4:$E$18)</f>
        <v>Otra norma legal o constitucional</v>
      </c>
      <c r="AU23" s="1" t="str">
        <f t="shared" si="6"/>
        <v>Otra norma legal o constitucional</v>
      </c>
      <c r="AV23" s="1" t="str">
        <f>LOOKUP(U23,'[1]V. Seguridad'!$C$4:$C$18,'[1]V. Seguridad'!$G$4:$G$18)</f>
        <v>REVISAR CON JURÍDICA</v>
      </c>
    </row>
    <row r="24" spans="2:48" ht="75" x14ac:dyDescent="0.25">
      <c r="B24" s="1" t="s">
        <v>61</v>
      </c>
      <c r="C24" s="1" t="s">
        <v>62</v>
      </c>
      <c r="D24" s="1" t="s">
        <v>436</v>
      </c>
      <c r="E24" s="1" t="s">
        <v>414</v>
      </c>
      <c r="F24" s="1" t="s">
        <v>415</v>
      </c>
      <c r="G24" s="1" t="s">
        <v>437</v>
      </c>
      <c r="H24" s="1" t="s">
        <v>394</v>
      </c>
      <c r="I24" s="1" t="s">
        <v>126</v>
      </c>
      <c r="J24" s="1" t="s">
        <v>8</v>
      </c>
      <c r="K24" s="1" t="s">
        <v>5</v>
      </c>
      <c r="L24" s="1" t="s">
        <v>15</v>
      </c>
      <c r="M24" s="1" t="s">
        <v>17</v>
      </c>
      <c r="N24" s="1">
        <v>2012</v>
      </c>
      <c r="O24" s="1" t="s">
        <v>440</v>
      </c>
      <c r="P24" s="1" t="s">
        <v>441</v>
      </c>
      <c r="Q24" s="1" t="s">
        <v>417</v>
      </c>
      <c r="R24" s="11" t="s">
        <v>398</v>
      </c>
      <c r="S24" s="11" t="s">
        <v>398</v>
      </c>
      <c r="T24" s="11" t="s">
        <v>398</v>
      </c>
      <c r="U24" s="1" t="s">
        <v>399</v>
      </c>
      <c r="V24" s="1" t="s">
        <v>400</v>
      </c>
      <c r="W24" s="1" t="s">
        <v>400</v>
      </c>
      <c r="X24" s="1" t="s">
        <v>406</v>
      </c>
      <c r="Y24" s="1" t="s">
        <v>438</v>
      </c>
      <c r="Z24" s="1" t="s">
        <v>403</v>
      </c>
      <c r="AA24" s="1" t="s">
        <v>442</v>
      </c>
      <c r="AB24" s="1" t="s">
        <v>443</v>
      </c>
      <c r="AC24" s="12">
        <v>43977</v>
      </c>
      <c r="AD24" s="13" t="str">
        <f t="shared" si="0"/>
        <v>ACTIVO CALIFICADO</v>
      </c>
      <c r="AE24" s="11">
        <f t="shared" si="7"/>
        <v>5</v>
      </c>
      <c r="AF24" s="11">
        <f t="shared" si="7"/>
        <v>5</v>
      </c>
      <c r="AG24" s="11">
        <f t="shared" si="7"/>
        <v>5</v>
      </c>
      <c r="AH24" s="11" t="str">
        <f>LOOKUP(U24,Clasifica,'[1]V. Seguridad'!$D$4:$D$18)</f>
        <v>Alto</v>
      </c>
      <c r="AI24" s="11" t="str">
        <f>LOOKUP(V24,HWSW,'[1]V. Seguridad'!$E$22:$E$25)</f>
        <v>Bajo</v>
      </c>
      <c r="AJ24" s="11" t="str">
        <f>LOOKUP(W24,'[1]V. Seguridad'!$C$31:$C$35,'[1]V. Seguridad'!$E$31:$E$35)</f>
        <v>Medio</v>
      </c>
      <c r="AK24" s="11" t="str">
        <f t="shared" si="2"/>
        <v>Bajo</v>
      </c>
      <c r="AL24" s="11">
        <f t="shared" si="3"/>
        <v>3</v>
      </c>
      <c r="AM24" s="11">
        <f t="shared" si="3"/>
        <v>1</v>
      </c>
      <c r="AN24" s="11">
        <f t="shared" si="3"/>
        <v>2</v>
      </c>
      <c r="AO24" s="11">
        <f t="shared" si="3"/>
        <v>1</v>
      </c>
      <c r="AP24" s="11">
        <f>IF(X24="",0,(LOOKUP(X24,Dispo,'[1]V. Seguridad'!$D$41:$D$45)*(LOOKUP(Y24,Tiempo,VTiempo))))</f>
        <v>0.5</v>
      </c>
      <c r="AQ24" s="11">
        <f t="shared" si="4"/>
        <v>3</v>
      </c>
      <c r="AR24" s="14" t="str">
        <f t="shared" si="5"/>
        <v>Alto</v>
      </c>
      <c r="AS24" s="1" t="str">
        <f>LOOKUP(U24,Clasifica,'[1]V. Seguridad'!$F$4:$F$18)</f>
        <v>REVISAR CON JURÍDICA</v>
      </c>
      <c r="AT24" s="1" t="str">
        <f>LOOKUP(U24,'[1]V. Seguridad'!$C$4:$C$18,'[1]V. Seguridad'!$E$4:$E$18)</f>
        <v>Otra norma legal o constitucional</v>
      </c>
      <c r="AU24" s="1" t="str">
        <f t="shared" si="6"/>
        <v>Otra norma legal o constitucional</v>
      </c>
      <c r="AV24" s="1" t="str">
        <f>LOOKUP(U24,'[1]V. Seguridad'!$C$4:$C$18,'[1]V. Seguridad'!$G$4:$G$18)</f>
        <v>REVISAR CON JURÍDICA</v>
      </c>
    </row>
    <row r="25" spans="2:48" ht="90" x14ac:dyDescent="0.25">
      <c r="B25" s="1" t="s">
        <v>63</v>
      </c>
      <c r="C25" s="1" t="s">
        <v>62</v>
      </c>
      <c r="D25" s="1" t="s">
        <v>436</v>
      </c>
      <c r="E25" s="1" t="s">
        <v>414</v>
      </c>
      <c r="F25" s="1" t="s">
        <v>415</v>
      </c>
      <c r="G25" s="1" t="s">
        <v>437</v>
      </c>
      <c r="H25" s="1" t="s">
        <v>394</v>
      </c>
      <c r="I25" s="1" t="s">
        <v>127</v>
      </c>
      <c r="J25" s="1" t="s">
        <v>8</v>
      </c>
      <c r="K25" s="1" t="s">
        <v>5</v>
      </c>
      <c r="L25" s="1" t="s">
        <v>15</v>
      </c>
      <c r="M25" s="1" t="s">
        <v>17</v>
      </c>
      <c r="N25" s="1">
        <v>2012</v>
      </c>
      <c r="O25" s="1" t="s">
        <v>440</v>
      </c>
      <c r="P25" s="1" t="s">
        <v>441</v>
      </c>
      <c r="Q25" s="1" t="s">
        <v>417</v>
      </c>
      <c r="R25" s="11" t="s">
        <v>398</v>
      </c>
      <c r="S25" s="11" t="s">
        <v>398</v>
      </c>
      <c r="T25" s="11" t="s">
        <v>398</v>
      </c>
      <c r="U25" s="1" t="s">
        <v>399</v>
      </c>
      <c r="W25" s="1" t="s">
        <v>400</v>
      </c>
      <c r="X25" s="1" t="s">
        <v>406</v>
      </c>
      <c r="Y25" s="1" t="s">
        <v>402</v>
      </c>
      <c r="Z25" s="1" t="s">
        <v>444</v>
      </c>
      <c r="AA25" s="1" t="s">
        <v>403</v>
      </c>
      <c r="AB25" s="1" t="s">
        <v>439</v>
      </c>
      <c r="AC25" s="12">
        <v>43521</v>
      </c>
      <c r="AD25" s="13" t="str">
        <f t="shared" si="0"/>
        <v>ACTIVO CALIFICADO</v>
      </c>
      <c r="AE25" s="11">
        <f t="shared" si="7"/>
        <v>5</v>
      </c>
      <c r="AF25" s="11">
        <f t="shared" si="7"/>
        <v>5</v>
      </c>
      <c r="AG25" s="11">
        <f t="shared" si="7"/>
        <v>5</v>
      </c>
      <c r="AH25" s="11" t="str">
        <f>LOOKUP(U25,Clasifica,'[1]V. Seguridad'!$D$4:$D$18)</f>
        <v>Alto</v>
      </c>
      <c r="AI25" s="11" t="e">
        <f>LOOKUP(V25,HWSW,'[1]V. Seguridad'!$E$22:$E$25)</f>
        <v>#N/A</v>
      </c>
      <c r="AJ25" s="11" t="str">
        <f>LOOKUP(W25,'[1]V. Seguridad'!$C$31:$C$35,'[1]V. Seguridad'!$E$31:$E$35)</f>
        <v>Medio</v>
      </c>
      <c r="AK25" s="11" t="str">
        <f t="shared" si="2"/>
        <v>Bajo</v>
      </c>
      <c r="AL25" s="11">
        <f t="shared" si="3"/>
        <v>3</v>
      </c>
      <c r="AM25" s="11">
        <f t="shared" si="3"/>
        <v>0</v>
      </c>
      <c r="AN25" s="11">
        <f t="shared" si="3"/>
        <v>2</v>
      </c>
      <c r="AO25" s="11">
        <f t="shared" si="3"/>
        <v>1</v>
      </c>
      <c r="AP25" s="11">
        <f>IF(X25="",0,(LOOKUP(X25,Dispo,'[1]V. Seguridad'!$D$41:$D$45)*(LOOKUP(Y25,Tiempo,VTiempo))))</f>
        <v>1.25</v>
      </c>
      <c r="AQ25" s="11">
        <f t="shared" si="4"/>
        <v>3</v>
      </c>
      <c r="AR25" s="14" t="str">
        <f t="shared" si="5"/>
        <v>Alto</v>
      </c>
      <c r="AS25" s="1" t="str">
        <f>LOOKUP(U25,Clasifica,'[1]V. Seguridad'!$F$4:$F$18)</f>
        <v>REVISAR CON JURÍDICA</v>
      </c>
      <c r="AT25" s="1" t="str">
        <f>LOOKUP(U25,'[1]V. Seguridad'!$C$4:$C$18,'[1]V. Seguridad'!$E$4:$E$18)</f>
        <v>Otra norma legal o constitucional</v>
      </c>
      <c r="AU25" s="1" t="str">
        <f t="shared" si="6"/>
        <v>Otra norma legal o constitucional</v>
      </c>
      <c r="AV25" s="1" t="str">
        <f>LOOKUP(U25,'[1]V. Seguridad'!$C$4:$C$18,'[1]V. Seguridad'!$G$4:$G$18)</f>
        <v>REVISAR CON JURÍDICA</v>
      </c>
    </row>
    <row r="26" spans="2:48" ht="75" x14ac:dyDescent="0.25">
      <c r="B26" s="1" t="s">
        <v>64</v>
      </c>
      <c r="C26" s="1" t="s">
        <v>62</v>
      </c>
      <c r="D26" s="1" t="s">
        <v>436</v>
      </c>
      <c r="E26" s="1" t="s">
        <v>414</v>
      </c>
      <c r="F26" s="1" t="s">
        <v>415</v>
      </c>
      <c r="G26" s="1" t="s">
        <v>437</v>
      </c>
      <c r="H26" s="1" t="s">
        <v>394</v>
      </c>
      <c r="I26" s="1" t="s">
        <v>128</v>
      </c>
      <c r="J26" s="1" t="s">
        <v>8</v>
      </c>
      <c r="K26" s="1" t="s">
        <v>5</v>
      </c>
      <c r="L26" s="1" t="s">
        <v>15</v>
      </c>
      <c r="M26" s="1" t="s">
        <v>17</v>
      </c>
      <c r="N26" s="1">
        <v>2012</v>
      </c>
      <c r="O26" s="1" t="s">
        <v>440</v>
      </c>
      <c r="P26" s="1" t="s">
        <v>441</v>
      </c>
      <c r="Q26" s="1" t="s">
        <v>417</v>
      </c>
      <c r="R26" s="11" t="s">
        <v>398</v>
      </c>
      <c r="S26" s="11" t="s">
        <v>398</v>
      </c>
      <c r="T26" s="11" t="s">
        <v>398</v>
      </c>
      <c r="U26" s="1" t="s">
        <v>399</v>
      </c>
      <c r="W26" s="1" t="s">
        <v>400</v>
      </c>
      <c r="X26" s="1" t="s">
        <v>406</v>
      </c>
      <c r="Y26" s="1" t="s">
        <v>402</v>
      </c>
      <c r="Z26" s="1" t="s">
        <v>403</v>
      </c>
      <c r="AA26" s="1" t="s">
        <v>403</v>
      </c>
      <c r="AB26" s="1" t="s">
        <v>439</v>
      </c>
      <c r="AC26" s="12">
        <v>43521</v>
      </c>
      <c r="AD26" s="13" t="str">
        <f t="shared" si="0"/>
        <v>ACTIVO CALIFICADO</v>
      </c>
      <c r="AE26" s="11">
        <f t="shared" si="7"/>
        <v>5</v>
      </c>
      <c r="AF26" s="11">
        <f t="shared" si="7"/>
        <v>5</v>
      </c>
      <c r="AG26" s="11">
        <f t="shared" si="7"/>
        <v>5</v>
      </c>
      <c r="AH26" s="11" t="str">
        <f>LOOKUP(U26,Clasifica,'[1]V. Seguridad'!$D$4:$D$18)</f>
        <v>Alto</v>
      </c>
      <c r="AI26" s="11" t="e">
        <f>LOOKUP(V26,HWSW,'[1]V. Seguridad'!$E$22:$E$25)</f>
        <v>#N/A</v>
      </c>
      <c r="AJ26" s="11" t="str">
        <f>LOOKUP(W26,'[1]V. Seguridad'!$C$31:$C$35,'[1]V. Seguridad'!$E$31:$E$35)</f>
        <v>Medio</v>
      </c>
      <c r="AK26" s="11" t="str">
        <f t="shared" si="2"/>
        <v>Bajo</v>
      </c>
      <c r="AL26" s="11">
        <f t="shared" si="3"/>
        <v>3</v>
      </c>
      <c r="AM26" s="11">
        <f t="shared" si="3"/>
        <v>0</v>
      </c>
      <c r="AN26" s="11">
        <f t="shared" si="3"/>
        <v>2</v>
      </c>
      <c r="AO26" s="11">
        <f t="shared" si="3"/>
        <v>1</v>
      </c>
      <c r="AP26" s="11">
        <f>IF(X26="",0,(LOOKUP(X26,Dispo,'[1]V. Seguridad'!$D$41:$D$45)*(LOOKUP(Y26,Tiempo,VTiempo))))</f>
        <v>1.25</v>
      </c>
      <c r="AQ26" s="11">
        <f t="shared" si="4"/>
        <v>3</v>
      </c>
      <c r="AR26" s="14" t="str">
        <f t="shared" si="5"/>
        <v>Alto</v>
      </c>
      <c r="AS26" s="1" t="str">
        <f>LOOKUP(U26,Clasifica,'[1]V. Seguridad'!$F$4:$F$18)</f>
        <v>REVISAR CON JURÍDICA</v>
      </c>
      <c r="AT26" s="1" t="str">
        <f>LOOKUP(U26,'[1]V. Seguridad'!$C$4:$C$18,'[1]V. Seguridad'!$E$4:$E$18)</f>
        <v>Otra norma legal o constitucional</v>
      </c>
      <c r="AU26" s="1" t="str">
        <f t="shared" si="6"/>
        <v>Otra norma legal o constitucional</v>
      </c>
      <c r="AV26" s="1" t="str">
        <f>LOOKUP(U26,'[1]V. Seguridad'!$C$4:$C$18,'[1]V. Seguridad'!$G$4:$G$18)</f>
        <v>REVISAR CON JURÍDICA</v>
      </c>
    </row>
    <row r="27" spans="2:48" ht="60" x14ac:dyDescent="0.25">
      <c r="B27" s="1" t="s">
        <v>65</v>
      </c>
      <c r="C27" s="1" t="s">
        <v>66</v>
      </c>
      <c r="D27" s="1" t="s">
        <v>436</v>
      </c>
      <c r="E27" s="1" t="s">
        <v>414</v>
      </c>
      <c r="F27" s="1" t="s">
        <v>415</v>
      </c>
      <c r="G27" s="1" t="s">
        <v>437</v>
      </c>
      <c r="H27" s="1" t="s">
        <v>394</v>
      </c>
      <c r="I27" s="1" t="s">
        <v>129</v>
      </c>
      <c r="J27" s="1" t="s">
        <v>8</v>
      </c>
      <c r="K27" s="1" t="s">
        <v>5</v>
      </c>
      <c r="L27" s="1" t="s">
        <v>14</v>
      </c>
      <c r="M27" s="1" t="s">
        <v>39</v>
      </c>
      <c r="N27" s="1">
        <v>2012</v>
      </c>
      <c r="O27" s="1" t="s">
        <v>395</v>
      </c>
      <c r="P27" s="1" t="s">
        <v>433</v>
      </c>
      <c r="Q27" s="1" t="s">
        <v>417</v>
      </c>
      <c r="R27" s="11" t="s">
        <v>398</v>
      </c>
      <c r="S27" s="11" t="s">
        <v>398</v>
      </c>
      <c r="T27" s="11" t="s">
        <v>398</v>
      </c>
      <c r="U27" s="1" t="s">
        <v>399</v>
      </c>
      <c r="W27" s="1" t="s">
        <v>400</v>
      </c>
      <c r="X27" s="1" t="s">
        <v>406</v>
      </c>
      <c r="Y27" s="1" t="s">
        <v>402</v>
      </c>
      <c r="Z27" s="1" t="s">
        <v>403</v>
      </c>
      <c r="AA27" s="1" t="s">
        <v>403</v>
      </c>
      <c r="AB27" s="1" t="s">
        <v>439</v>
      </c>
      <c r="AC27" s="12">
        <v>43521</v>
      </c>
      <c r="AD27" s="13" t="str">
        <f t="shared" si="0"/>
        <v>ACTIVO CALIFICADO</v>
      </c>
      <c r="AE27" s="11">
        <f t="shared" si="7"/>
        <v>5</v>
      </c>
      <c r="AF27" s="11">
        <f t="shared" si="7"/>
        <v>5</v>
      </c>
      <c r="AG27" s="11">
        <f t="shared" si="7"/>
        <v>5</v>
      </c>
      <c r="AH27" s="11" t="str">
        <f>LOOKUP(U27,Clasifica,'[1]V. Seguridad'!$D$4:$D$18)</f>
        <v>Alto</v>
      </c>
      <c r="AI27" s="11" t="e">
        <f>LOOKUP(V27,HWSW,'[1]V. Seguridad'!$E$22:$E$25)</f>
        <v>#N/A</v>
      </c>
      <c r="AJ27" s="11" t="str">
        <f>LOOKUP(W27,'[1]V. Seguridad'!$C$31:$C$35,'[1]V. Seguridad'!$E$31:$E$35)</f>
        <v>Medio</v>
      </c>
      <c r="AK27" s="11" t="str">
        <f t="shared" si="2"/>
        <v>Bajo</v>
      </c>
      <c r="AL27" s="11">
        <f t="shared" si="3"/>
        <v>3</v>
      </c>
      <c r="AM27" s="11">
        <f t="shared" si="3"/>
        <v>0</v>
      </c>
      <c r="AN27" s="11">
        <f t="shared" si="3"/>
        <v>2</v>
      </c>
      <c r="AO27" s="11">
        <f t="shared" si="3"/>
        <v>1</v>
      </c>
      <c r="AP27" s="11">
        <f>IF(X27="",0,(LOOKUP(X27,Dispo,'[1]V. Seguridad'!$D$41:$D$45)*(LOOKUP(Y27,Tiempo,VTiempo))))</f>
        <v>1.25</v>
      </c>
      <c r="AQ27" s="11">
        <f t="shared" si="4"/>
        <v>3</v>
      </c>
      <c r="AR27" s="14" t="str">
        <f t="shared" si="5"/>
        <v>Alto</v>
      </c>
      <c r="AS27" s="1" t="str">
        <f>LOOKUP(U27,Clasifica,'[1]V. Seguridad'!$F$4:$F$18)</f>
        <v>REVISAR CON JURÍDICA</v>
      </c>
      <c r="AT27" s="1" t="str">
        <f>LOOKUP(U27,'[1]V. Seguridad'!$C$4:$C$18,'[1]V. Seguridad'!$E$4:$E$18)</f>
        <v>Otra norma legal o constitucional</v>
      </c>
      <c r="AU27" s="1" t="str">
        <f t="shared" si="6"/>
        <v>Otra norma legal o constitucional</v>
      </c>
      <c r="AV27" s="1" t="str">
        <f>LOOKUP(U27,'[1]V. Seguridad'!$C$4:$C$18,'[1]V. Seguridad'!$G$4:$G$18)</f>
        <v>REVISAR CON JURÍDICA</v>
      </c>
    </row>
    <row r="28" spans="2:48" ht="60" x14ac:dyDescent="0.25">
      <c r="B28" s="1" t="s">
        <v>67</v>
      </c>
      <c r="C28" s="1" t="s">
        <v>66</v>
      </c>
      <c r="D28" s="1" t="s">
        <v>436</v>
      </c>
      <c r="E28" s="1" t="s">
        <v>414</v>
      </c>
      <c r="F28" s="1" t="s">
        <v>415</v>
      </c>
      <c r="G28" s="1" t="s">
        <v>437</v>
      </c>
      <c r="H28" s="1" t="s">
        <v>394</v>
      </c>
      <c r="I28" s="1" t="s">
        <v>130</v>
      </c>
      <c r="J28" s="1" t="s">
        <v>8</v>
      </c>
      <c r="K28" s="1" t="s">
        <v>5</v>
      </c>
      <c r="L28" s="1" t="s">
        <v>14</v>
      </c>
      <c r="M28" s="1" t="s">
        <v>172</v>
      </c>
      <c r="N28" s="1">
        <v>2012</v>
      </c>
      <c r="O28" s="1" t="s">
        <v>395</v>
      </c>
      <c r="P28" s="1" t="s">
        <v>433</v>
      </c>
      <c r="Q28" s="1" t="s">
        <v>417</v>
      </c>
      <c r="R28" s="11" t="s">
        <v>398</v>
      </c>
      <c r="S28" s="11" t="s">
        <v>398</v>
      </c>
      <c r="T28" s="11" t="s">
        <v>398</v>
      </c>
      <c r="U28" s="1" t="s">
        <v>399</v>
      </c>
      <c r="W28" s="1" t="s">
        <v>400</v>
      </c>
      <c r="X28" s="1" t="s">
        <v>406</v>
      </c>
      <c r="Y28" s="1" t="s">
        <v>402</v>
      </c>
      <c r="Z28" s="1" t="s">
        <v>403</v>
      </c>
      <c r="AA28" s="1" t="s">
        <v>403</v>
      </c>
      <c r="AB28" s="1" t="s">
        <v>439</v>
      </c>
      <c r="AC28" s="12">
        <v>43521</v>
      </c>
      <c r="AD28" s="13" t="str">
        <f t="shared" si="0"/>
        <v>ACTIVO CALIFICADO</v>
      </c>
      <c r="AE28" s="11">
        <f t="shared" si="7"/>
        <v>5</v>
      </c>
      <c r="AF28" s="11">
        <f t="shared" si="7"/>
        <v>5</v>
      </c>
      <c r="AG28" s="11">
        <f t="shared" si="7"/>
        <v>5</v>
      </c>
      <c r="AH28" s="11" t="str">
        <f>LOOKUP(U28,Clasifica,'[1]V. Seguridad'!$D$4:$D$18)</f>
        <v>Alto</v>
      </c>
      <c r="AI28" s="11" t="e">
        <f>LOOKUP(V28,HWSW,'[1]V. Seguridad'!$E$22:$E$25)</f>
        <v>#N/A</v>
      </c>
      <c r="AJ28" s="11" t="str">
        <f>LOOKUP(W28,'[1]V. Seguridad'!$C$31:$C$35,'[1]V. Seguridad'!$E$31:$E$35)</f>
        <v>Medio</v>
      </c>
      <c r="AK28" s="11" t="str">
        <f t="shared" si="2"/>
        <v>Bajo</v>
      </c>
      <c r="AL28" s="11">
        <f t="shared" si="3"/>
        <v>3</v>
      </c>
      <c r="AM28" s="11">
        <f t="shared" si="3"/>
        <v>0</v>
      </c>
      <c r="AN28" s="11">
        <f t="shared" si="3"/>
        <v>2</v>
      </c>
      <c r="AO28" s="11">
        <f t="shared" si="3"/>
        <v>1</v>
      </c>
      <c r="AP28" s="11">
        <f>IF(X28="",0,(LOOKUP(X28,Dispo,'[1]V. Seguridad'!$D$41:$D$45)*(LOOKUP(Y28,Tiempo,VTiempo))))</f>
        <v>1.25</v>
      </c>
      <c r="AQ28" s="11">
        <f t="shared" si="4"/>
        <v>3</v>
      </c>
      <c r="AR28" s="14" t="str">
        <f t="shared" si="5"/>
        <v>Alto</v>
      </c>
      <c r="AS28" s="1" t="str">
        <f>LOOKUP(U28,Clasifica,'[1]V. Seguridad'!$F$4:$F$18)</f>
        <v>REVISAR CON JURÍDICA</v>
      </c>
      <c r="AT28" s="1" t="str">
        <f>LOOKUP(U28,'[1]V. Seguridad'!$C$4:$C$18,'[1]V. Seguridad'!$E$4:$E$18)</f>
        <v>Otra norma legal o constitucional</v>
      </c>
      <c r="AU28" s="1" t="str">
        <f t="shared" si="6"/>
        <v>Otra norma legal o constitucional</v>
      </c>
      <c r="AV28" s="1" t="str">
        <f>LOOKUP(U28,'[1]V. Seguridad'!$C$4:$C$18,'[1]V. Seguridad'!$G$4:$G$18)</f>
        <v>REVISAR CON JURÍDICA</v>
      </c>
    </row>
    <row r="29" spans="2:48" ht="60" x14ac:dyDescent="0.25">
      <c r="B29" s="1" t="s">
        <v>68</v>
      </c>
      <c r="C29" s="1" t="s">
        <v>66</v>
      </c>
      <c r="D29" s="1" t="s">
        <v>436</v>
      </c>
      <c r="E29" s="1" t="s">
        <v>414</v>
      </c>
      <c r="F29" s="1" t="s">
        <v>415</v>
      </c>
      <c r="G29" s="1" t="s">
        <v>437</v>
      </c>
      <c r="H29" s="1" t="s">
        <v>394</v>
      </c>
      <c r="I29" s="1" t="s">
        <v>131</v>
      </c>
      <c r="J29" s="1" t="s">
        <v>8</v>
      </c>
      <c r="K29" s="1" t="s">
        <v>5</v>
      </c>
      <c r="L29" s="1" t="s">
        <v>14</v>
      </c>
      <c r="M29" s="1" t="s">
        <v>17</v>
      </c>
      <c r="N29" s="1">
        <v>2012</v>
      </c>
      <c r="O29" s="1" t="s">
        <v>395</v>
      </c>
      <c r="P29" s="1" t="s">
        <v>433</v>
      </c>
      <c r="Q29" s="1" t="s">
        <v>417</v>
      </c>
      <c r="R29" s="11" t="s">
        <v>398</v>
      </c>
      <c r="S29" s="11" t="s">
        <v>398</v>
      </c>
      <c r="T29" s="11" t="s">
        <v>398</v>
      </c>
      <c r="U29" s="1" t="s">
        <v>399</v>
      </c>
      <c r="W29" s="1" t="s">
        <v>400</v>
      </c>
      <c r="X29" s="1" t="s">
        <v>406</v>
      </c>
      <c r="Y29" s="1" t="s">
        <v>402</v>
      </c>
      <c r="Z29" s="1" t="s">
        <v>403</v>
      </c>
      <c r="AA29" s="1" t="s">
        <v>403</v>
      </c>
      <c r="AB29" s="1" t="s">
        <v>439</v>
      </c>
      <c r="AC29" s="12">
        <v>43521</v>
      </c>
      <c r="AD29" s="13" t="str">
        <f t="shared" si="0"/>
        <v>ACTIVO CALIFICADO</v>
      </c>
      <c r="AE29" s="11">
        <f t="shared" si="7"/>
        <v>5</v>
      </c>
      <c r="AF29" s="11">
        <f t="shared" si="7"/>
        <v>5</v>
      </c>
      <c r="AG29" s="11">
        <f t="shared" si="7"/>
        <v>5</v>
      </c>
      <c r="AH29" s="11" t="str">
        <f>LOOKUP(U29,Clasifica,'[1]V. Seguridad'!$D$4:$D$18)</f>
        <v>Alto</v>
      </c>
      <c r="AI29" s="11" t="e">
        <f>LOOKUP(V29,HWSW,'[1]V. Seguridad'!$E$22:$E$25)</f>
        <v>#N/A</v>
      </c>
      <c r="AJ29" s="11" t="str">
        <f>LOOKUP(W29,'[1]V. Seguridad'!$C$31:$C$35,'[1]V. Seguridad'!$E$31:$E$35)</f>
        <v>Medio</v>
      </c>
      <c r="AK29" s="11" t="str">
        <f t="shared" si="2"/>
        <v>Bajo</v>
      </c>
      <c r="AL29" s="11">
        <f t="shared" si="3"/>
        <v>3</v>
      </c>
      <c r="AM29" s="11">
        <f t="shared" si="3"/>
        <v>0</v>
      </c>
      <c r="AN29" s="11">
        <f t="shared" si="3"/>
        <v>2</v>
      </c>
      <c r="AO29" s="11">
        <f t="shared" si="3"/>
        <v>1</v>
      </c>
      <c r="AP29" s="11">
        <f>IF(X29="",0,(LOOKUP(X29,Dispo,'[1]V. Seguridad'!$D$41:$D$45)*(LOOKUP(Y29,Tiempo,VTiempo))))</f>
        <v>1.25</v>
      </c>
      <c r="AQ29" s="11">
        <f t="shared" si="4"/>
        <v>3</v>
      </c>
      <c r="AR29" s="14" t="str">
        <f t="shared" si="5"/>
        <v>Alto</v>
      </c>
      <c r="AS29" s="1" t="str">
        <f>LOOKUP(U29,Clasifica,'[1]V. Seguridad'!$F$4:$F$18)</f>
        <v>REVISAR CON JURÍDICA</v>
      </c>
      <c r="AT29" s="1" t="str">
        <f>LOOKUP(U29,'[1]V. Seguridad'!$C$4:$C$18,'[1]V. Seguridad'!$E$4:$E$18)</f>
        <v>Otra norma legal o constitucional</v>
      </c>
      <c r="AU29" s="1" t="str">
        <f t="shared" si="6"/>
        <v>Otra norma legal o constitucional</v>
      </c>
      <c r="AV29" s="1" t="str">
        <f>LOOKUP(U29,'[1]V. Seguridad'!$C$4:$C$18,'[1]V. Seguridad'!$G$4:$G$18)</f>
        <v>REVISAR CON JURÍDICA</v>
      </c>
    </row>
    <row r="30" spans="2:48" ht="75" x14ac:dyDescent="0.25">
      <c r="B30" s="1" t="s">
        <v>69</v>
      </c>
      <c r="C30" s="1" t="s">
        <v>66</v>
      </c>
      <c r="D30" s="1" t="s">
        <v>436</v>
      </c>
      <c r="E30" s="1" t="s">
        <v>414</v>
      </c>
      <c r="F30" s="1" t="s">
        <v>415</v>
      </c>
      <c r="G30" s="1" t="s">
        <v>437</v>
      </c>
      <c r="H30" s="1" t="s">
        <v>394</v>
      </c>
      <c r="I30" s="1" t="s">
        <v>132</v>
      </c>
      <c r="J30" s="1" t="s">
        <v>8</v>
      </c>
      <c r="K30" s="1" t="s">
        <v>5</v>
      </c>
      <c r="L30" s="1" t="s">
        <v>14</v>
      </c>
      <c r="M30" s="1" t="s">
        <v>17</v>
      </c>
      <c r="N30" s="1">
        <v>2012</v>
      </c>
      <c r="O30" s="1" t="s">
        <v>395</v>
      </c>
      <c r="P30" s="1" t="s">
        <v>433</v>
      </c>
      <c r="Q30" s="1" t="s">
        <v>417</v>
      </c>
      <c r="R30" s="11" t="s">
        <v>398</v>
      </c>
      <c r="S30" s="11" t="s">
        <v>398</v>
      </c>
      <c r="T30" s="11" t="s">
        <v>398</v>
      </c>
      <c r="U30" s="1" t="s">
        <v>399</v>
      </c>
      <c r="W30" s="1" t="s">
        <v>400</v>
      </c>
      <c r="X30" s="1" t="s">
        <v>406</v>
      </c>
      <c r="Y30" s="1" t="s">
        <v>402</v>
      </c>
      <c r="Z30" s="1" t="s">
        <v>403</v>
      </c>
      <c r="AA30" s="1" t="s">
        <v>403</v>
      </c>
      <c r="AB30" s="1" t="s">
        <v>439</v>
      </c>
      <c r="AC30" s="12">
        <v>43521</v>
      </c>
      <c r="AD30" s="13" t="str">
        <f t="shared" si="0"/>
        <v>ACTIVO CALIFICADO</v>
      </c>
      <c r="AE30" s="11">
        <f t="shared" si="7"/>
        <v>5</v>
      </c>
      <c r="AF30" s="11">
        <f t="shared" si="7"/>
        <v>5</v>
      </c>
      <c r="AG30" s="11">
        <f t="shared" si="7"/>
        <v>5</v>
      </c>
      <c r="AH30" s="11" t="str">
        <f>LOOKUP(U30,Clasifica,'[1]V. Seguridad'!$D$4:$D$18)</f>
        <v>Alto</v>
      </c>
      <c r="AI30" s="11" t="e">
        <f>LOOKUP(V30,HWSW,'[1]V. Seguridad'!$E$22:$E$25)</f>
        <v>#N/A</v>
      </c>
      <c r="AJ30" s="11" t="str">
        <f>LOOKUP(W30,'[1]V. Seguridad'!$C$31:$C$35,'[1]V. Seguridad'!$E$31:$E$35)</f>
        <v>Medio</v>
      </c>
      <c r="AK30" s="11" t="str">
        <f t="shared" si="2"/>
        <v>Bajo</v>
      </c>
      <c r="AL30" s="11">
        <f t="shared" si="3"/>
        <v>3</v>
      </c>
      <c r="AM30" s="11">
        <f t="shared" si="3"/>
        <v>0</v>
      </c>
      <c r="AN30" s="11">
        <f t="shared" si="3"/>
        <v>2</v>
      </c>
      <c r="AO30" s="11">
        <f t="shared" si="3"/>
        <v>1</v>
      </c>
      <c r="AP30" s="11">
        <f>IF(X30="",0,(LOOKUP(X30,Dispo,'[1]V. Seguridad'!$D$41:$D$45)*(LOOKUP(Y30,Tiempo,VTiempo))))</f>
        <v>1.25</v>
      </c>
      <c r="AQ30" s="11">
        <f t="shared" si="4"/>
        <v>3</v>
      </c>
      <c r="AR30" s="14" t="str">
        <f t="shared" si="5"/>
        <v>Alto</v>
      </c>
      <c r="AS30" s="1" t="str">
        <f>LOOKUP(U30,Clasifica,'[1]V. Seguridad'!$F$4:$F$18)</f>
        <v>REVISAR CON JURÍDICA</v>
      </c>
      <c r="AT30" s="1" t="str">
        <f>LOOKUP(U30,'[1]V. Seguridad'!$C$4:$C$18,'[1]V. Seguridad'!$E$4:$E$18)</f>
        <v>Otra norma legal o constitucional</v>
      </c>
      <c r="AU30" s="1" t="str">
        <f t="shared" si="6"/>
        <v>Otra norma legal o constitucional</v>
      </c>
      <c r="AV30" s="1" t="str">
        <f>LOOKUP(U30,'[1]V. Seguridad'!$C$4:$C$18,'[1]V. Seguridad'!$G$4:$G$18)</f>
        <v>REVISAR CON JURÍDICA</v>
      </c>
    </row>
    <row r="31" spans="2:48" ht="60" x14ac:dyDescent="0.25">
      <c r="B31" s="1" t="s">
        <v>70</v>
      </c>
      <c r="C31" s="1" t="s">
        <v>66</v>
      </c>
      <c r="D31" s="1" t="s">
        <v>436</v>
      </c>
      <c r="E31" s="1" t="s">
        <v>414</v>
      </c>
      <c r="F31" s="1" t="s">
        <v>415</v>
      </c>
      <c r="G31" s="1" t="s">
        <v>437</v>
      </c>
      <c r="H31" s="1" t="s">
        <v>394</v>
      </c>
      <c r="I31" s="1" t="s">
        <v>133</v>
      </c>
      <c r="J31" s="1" t="s">
        <v>8</v>
      </c>
      <c r="K31" s="1" t="s">
        <v>5</v>
      </c>
      <c r="L31" s="1" t="s">
        <v>14</v>
      </c>
      <c r="M31" s="1" t="s">
        <v>172</v>
      </c>
      <c r="N31" s="1">
        <v>2012</v>
      </c>
      <c r="O31" s="1" t="s">
        <v>395</v>
      </c>
      <c r="P31" s="1" t="s">
        <v>433</v>
      </c>
      <c r="Q31" s="1" t="s">
        <v>417</v>
      </c>
      <c r="R31" s="11" t="s">
        <v>398</v>
      </c>
      <c r="S31" s="11" t="s">
        <v>398</v>
      </c>
      <c r="T31" s="11" t="s">
        <v>398</v>
      </c>
      <c r="U31" s="1" t="s">
        <v>399</v>
      </c>
      <c r="W31" s="1" t="s">
        <v>400</v>
      </c>
      <c r="X31" s="1" t="s">
        <v>425</v>
      </c>
      <c r="Y31" s="1" t="s">
        <v>408</v>
      </c>
      <c r="Z31" s="1" t="s">
        <v>403</v>
      </c>
      <c r="AA31" s="1" t="s">
        <v>403</v>
      </c>
      <c r="AB31" s="1" t="s">
        <v>439</v>
      </c>
      <c r="AC31" s="12">
        <v>43521</v>
      </c>
      <c r="AD31" s="13" t="str">
        <f t="shared" si="0"/>
        <v>ACTIVO CALIFICADO</v>
      </c>
      <c r="AE31" s="11">
        <f t="shared" si="7"/>
        <v>5</v>
      </c>
      <c r="AF31" s="11">
        <f t="shared" si="7"/>
        <v>5</v>
      </c>
      <c r="AG31" s="11">
        <f t="shared" si="7"/>
        <v>5</v>
      </c>
      <c r="AH31" s="11" t="str">
        <f>LOOKUP(U31,Clasifica,'[1]V. Seguridad'!$D$4:$D$18)</f>
        <v>Alto</v>
      </c>
      <c r="AI31" s="11" t="e">
        <f>LOOKUP(V31,HWSW,'[1]V. Seguridad'!$E$22:$E$25)</f>
        <v>#N/A</v>
      </c>
      <c r="AJ31" s="11" t="str">
        <f>LOOKUP(W31,'[1]V. Seguridad'!$C$31:$C$35,'[1]V. Seguridad'!$E$31:$E$35)</f>
        <v>Medio</v>
      </c>
      <c r="AK31" s="11" t="str">
        <f t="shared" si="2"/>
        <v>Bajo</v>
      </c>
      <c r="AL31" s="11">
        <f t="shared" si="3"/>
        <v>3</v>
      </c>
      <c r="AM31" s="11">
        <f t="shared" si="3"/>
        <v>0</v>
      </c>
      <c r="AN31" s="11">
        <f t="shared" si="3"/>
        <v>2</v>
      </c>
      <c r="AO31" s="11">
        <f t="shared" si="3"/>
        <v>1</v>
      </c>
      <c r="AP31" s="11">
        <f>IF(X31="",0,(LOOKUP(X31,Dispo,'[1]V. Seguridad'!$D$41:$D$45)*(LOOKUP(Y31,Tiempo,VTiempo))))</f>
        <v>1</v>
      </c>
      <c r="AQ31" s="11">
        <f t="shared" si="4"/>
        <v>3</v>
      </c>
      <c r="AR31" s="14" t="str">
        <f t="shared" si="5"/>
        <v>Alto</v>
      </c>
      <c r="AS31" s="1" t="str">
        <f>LOOKUP(U31,Clasifica,'[1]V. Seguridad'!$F$4:$F$18)</f>
        <v>REVISAR CON JURÍDICA</v>
      </c>
      <c r="AT31" s="1" t="str">
        <f>LOOKUP(U31,'[1]V. Seguridad'!$C$4:$C$18,'[1]V. Seguridad'!$E$4:$E$18)</f>
        <v>Otra norma legal o constitucional</v>
      </c>
      <c r="AU31" s="1" t="str">
        <f t="shared" si="6"/>
        <v>Otra norma legal o constitucional</v>
      </c>
      <c r="AV31" s="1" t="str">
        <f>LOOKUP(U31,'[1]V. Seguridad'!$C$4:$C$18,'[1]V. Seguridad'!$G$4:$G$18)</f>
        <v>REVISAR CON JURÍDICA</v>
      </c>
    </row>
    <row r="32" spans="2:48" ht="60" x14ac:dyDescent="0.25">
      <c r="B32" s="1" t="s">
        <v>71</v>
      </c>
      <c r="C32" s="1" t="s">
        <v>66</v>
      </c>
      <c r="D32" s="1" t="s">
        <v>436</v>
      </c>
      <c r="E32" s="1" t="s">
        <v>414</v>
      </c>
      <c r="F32" s="1" t="s">
        <v>415</v>
      </c>
      <c r="G32" s="1" t="s">
        <v>437</v>
      </c>
      <c r="H32" s="1" t="s">
        <v>394</v>
      </c>
      <c r="I32" s="1" t="s">
        <v>134</v>
      </c>
      <c r="J32" s="1" t="s">
        <v>8</v>
      </c>
      <c r="K32" s="1" t="s">
        <v>5</v>
      </c>
      <c r="L32" s="1" t="s">
        <v>15</v>
      </c>
      <c r="M32" s="1" t="s">
        <v>172</v>
      </c>
      <c r="N32" s="1">
        <v>2012</v>
      </c>
      <c r="O32" s="1" t="s">
        <v>395</v>
      </c>
      <c r="P32" s="1" t="s">
        <v>433</v>
      </c>
      <c r="Q32" s="1" t="s">
        <v>417</v>
      </c>
      <c r="R32" s="11" t="s">
        <v>398</v>
      </c>
      <c r="S32" s="11" t="s">
        <v>398</v>
      </c>
      <c r="T32" s="11" t="s">
        <v>398</v>
      </c>
      <c r="U32" s="1" t="s">
        <v>399</v>
      </c>
      <c r="W32" s="1" t="s">
        <v>400</v>
      </c>
      <c r="X32" s="1" t="s">
        <v>401</v>
      </c>
      <c r="Y32" s="1" t="s">
        <v>408</v>
      </c>
      <c r="Z32" s="1" t="s">
        <v>403</v>
      </c>
      <c r="AA32" s="1" t="s">
        <v>403</v>
      </c>
      <c r="AB32" s="1" t="s">
        <v>439</v>
      </c>
      <c r="AC32" s="12">
        <v>43521</v>
      </c>
      <c r="AD32" s="13" t="str">
        <f t="shared" si="0"/>
        <v>ACTIVO CALIFICADO</v>
      </c>
      <c r="AE32" s="11">
        <f t="shared" si="7"/>
        <v>5</v>
      </c>
      <c r="AF32" s="11">
        <f t="shared" si="7"/>
        <v>5</v>
      </c>
      <c r="AG32" s="11">
        <f t="shared" si="7"/>
        <v>5</v>
      </c>
      <c r="AH32" s="11" t="str">
        <f>LOOKUP(U32,Clasifica,'[1]V. Seguridad'!$D$4:$D$18)</f>
        <v>Alto</v>
      </c>
      <c r="AI32" s="11" t="e">
        <f>LOOKUP(V32,HWSW,'[1]V. Seguridad'!$E$22:$E$25)</f>
        <v>#N/A</v>
      </c>
      <c r="AJ32" s="11" t="str">
        <f>LOOKUP(W32,'[1]V. Seguridad'!$C$31:$C$35,'[1]V. Seguridad'!$E$31:$E$35)</f>
        <v>Medio</v>
      </c>
      <c r="AK32" s="11" t="str">
        <f t="shared" si="2"/>
        <v>Alto</v>
      </c>
      <c r="AL32" s="11">
        <f t="shared" si="3"/>
        <v>3</v>
      </c>
      <c r="AM32" s="11">
        <f t="shared" si="3"/>
        <v>0</v>
      </c>
      <c r="AN32" s="11">
        <f t="shared" si="3"/>
        <v>2</v>
      </c>
      <c r="AO32" s="11">
        <f t="shared" si="3"/>
        <v>3</v>
      </c>
      <c r="AP32" s="11">
        <f>IF(X32="",0,(LOOKUP(X32,Dispo,'[1]V. Seguridad'!$D$41:$D$45)*(LOOKUP(Y32,Tiempo,VTiempo))))</f>
        <v>4</v>
      </c>
      <c r="AQ32" s="11">
        <f t="shared" si="4"/>
        <v>3</v>
      </c>
      <c r="AR32" s="14" t="str">
        <f t="shared" si="5"/>
        <v>Alto</v>
      </c>
      <c r="AS32" s="1" t="str">
        <f>LOOKUP(U32,Clasifica,'[1]V. Seguridad'!$F$4:$F$18)</f>
        <v>REVISAR CON JURÍDICA</v>
      </c>
      <c r="AT32" s="1" t="str">
        <f>LOOKUP(U32,'[1]V. Seguridad'!$C$4:$C$18,'[1]V. Seguridad'!$E$4:$E$18)</f>
        <v>Otra norma legal o constitucional</v>
      </c>
      <c r="AU32" s="1" t="str">
        <f t="shared" si="6"/>
        <v>Otra norma legal o constitucional</v>
      </c>
      <c r="AV32" s="1" t="str">
        <f>LOOKUP(U32,'[1]V. Seguridad'!$C$4:$C$18,'[1]V. Seguridad'!$G$4:$G$18)</f>
        <v>REVISAR CON JURÍDICA</v>
      </c>
    </row>
    <row r="33" spans="2:48" ht="60" x14ac:dyDescent="0.25">
      <c r="B33" s="1" t="s">
        <v>72</v>
      </c>
      <c r="C33" s="1" t="s">
        <v>66</v>
      </c>
      <c r="D33" s="1" t="s">
        <v>436</v>
      </c>
      <c r="E33" s="1" t="s">
        <v>414</v>
      </c>
      <c r="F33" s="1" t="s">
        <v>415</v>
      </c>
      <c r="G33" s="1" t="s">
        <v>437</v>
      </c>
      <c r="H33" s="1" t="s">
        <v>394</v>
      </c>
      <c r="I33" s="1" t="s">
        <v>135</v>
      </c>
      <c r="J33" s="1" t="s">
        <v>8</v>
      </c>
      <c r="K33" s="1" t="s">
        <v>5</v>
      </c>
      <c r="L33" s="1" t="s">
        <v>14</v>
      </c>
      <c r="M33" s="1" t="s">
        <v>172</v>
      </c>
      <c r="N33" s="1">
        <v>2012</v>
      </c>
      <c r="O33" s="1" t="s">
        <v>395</v>
      </c>
      <c r="P33" s="1" t="s">
        <v>433</v>
      </c>
      <c r="Q33" s="1" t="s">
        <v>417</v>
      </c>
      <c r="R33" s="11" t="s">
        <v>398</v>
      </c>
      <c r="S33" s="11" t="s">
        <v>398</v>
      </c>
      <c r="T33" s="11" t="s">
        <v>398</v>
      </c>
      <c r="U33" s="1" t="s">
        <v>399</v>
      </c>
      <c r="W33" s="1" t="s">
        <v>400</v>
      </c>
      <c r="X33" s="1" t="s">
        <v>401</v>
      </c>
      <c r="Y33" s="1" t="s">
        <v>408</v>
      </c>
      <c r="Z33" s="1" t="s">
        <v>403</v>
      </c>
      <c r="AA33" s="1" t="s">
        <v>403</v>
      </c>
      <c r="AB33" s="1" t="s">
        <v>439</v>
      </c>
      <c r="AC33" s="12">
        <v>43521</v>
      </c>
      <c r="AD33" s="13" t="str">
        <f t="shared" si="0"/>
        <v>ACTIVO CALIFICADO</v>
      </c>
      <c r="AE33" s="11">
        <f t="shared" si="7"/>
        <v>5</v>
      </c>
      <c r="AF33" s="11">
        <f t="shared" si="7"/>
        <v>5</v>
      </c>
      <c r="AG33" s="11">
        <f t="shared" si="7"/>
        <v>5</v>
      </c>
      <c r="AH33" s="11" t="str">
        <f>LOOKUP(U33,Clasifica,'[1]V. Seguridad'!$D$4:$D$18)</f>
        <v>Alto</v>
      </c>
      <c r="AI33" s="11" t="e">
        <f>LOOKUP(V33,HWSW,'[1]V. Seguridad'!$E$22:$E$25)</f>
        <v>#N/A</v>
      </c>
      <c r="AJ33" s="11" t="str">
        <f>LOOKUP(W33,'[1]V. Seguridad'!$C$31:$C$35,'[1]V. Seguridad'!$E$31:$E$35)</f>
        <v>Medio</v>
      </c>
      <c r="AK33" s="11" t="str">
        <f t="shared" si="2"/>
        <v>Alto</v>
      </c>
      <c r="AL33" s="11">
        <f t="shared" si="3"/>
        <v>3</v>
      </c>
      <c r="AM33" s="11">
        <f t="shared" si="3"/>
        <v>0</v>
      </c>
      <c r="AN33" s="11">
        <f t="shared" si="3"/>
        <v>2</v>
      </c>
      <c r="AO33" s="11">
        <f t="shared" si="3"/>
        <v>3</v>
      </c>
      <c r="AP33" s="11">
        <f>IF(X33="",0,(LOOKUP(X33,Dispo,'[1]V. Seguridad'!$D$41:$D$45)*(LOOKUP(Y33,Tiempo,VTiempo))))</f>
        <v>4</v>
      </c>
      <c r="AQ33" s="11">
        <f t="shared" si="4"/>
        <v>3</v>
      </c>
      <c r="AR33" s="14" t="str">
        <f t="shared" si="5"/>
        <v>Alto</v>
      </c>
      <c r="AS33" s="1" t="str">
        <f>LOOKUP(U33,Clasifica,'[1]V. Seguridad'!$F$4:$F$18)</f>
        <v>REVISAR CON JURÍDICA</v>
      </c>
      <c r="AT33" s="1" t="str">
        <f>LOOKUP(U33,'[1]V. Seguridad'!$C$4:$C$18,'[1]V. Seguridad'!$E$4:$E$18)</f>
        <v>Otra norma legal o constitucional</v>
      </c>
      <c r="AU33" s="1" t="str">
        <f t="shared" si="6"/>
        <v>Otra norma legal o constitucional</v>
      </c>
      <c r="AV33" s="1" t="str">
        <f>LOOKUP(U33,'[1]V. Seguridad'!$C$4:$C$18,'[1]V. Seguridad'!$G$4:$G$18)</f>
        <v>REVISAR CON JURÍDICA</v>
      </c>
    </row>
    <row r="34" spans="2:48" ht="60" x14ac:dyDescent="0.25">
      <c r="B34" s="1" t="s">
        <v>73</v>
      </c>
      <c r="C34" s="1" t="s">
        <v>66</v>
      </c>
      <c r="D34" s="1" t="s">
        <v>436</v>
      </c>
      <c r="E34" s="1" t="s">
        <v>414</v>
      </c>
      <c r="F34" s="1" t="s">
        <v>415</v>
      </c>
      <c r="G34" s="1" t="s">
        <v>437</v>
      </c>
      <c r="H34" s="1" t="s">
        <v>394</v>
      </c>
      <c r="I34" s="1" t="s">
        <v>136</v>
      </c>
      <c r="J34" s="1" t="s">
        <v>8</v>
      </c>
      <c r="K34" s="1" t="s">
        <v>5</v>
      </c>
      <c r="L34" s="1" t="s">
        <v>14</v>
      </c>
      <c r="M34" s="1" t="s">
        <v>172</v>
      </c>
      <c r="N34" s="1">
        <v>2012</v>
      </c>
      <c r="O34" s="1" t="s">
        <v>395</v>
      </c>
      <c r="P34" s="1" t="s">
        <v>433</v>
      </c>
      <c r="Q34" s="1" t="s">
        <v>417</v>
      </c>
      <c r="R34" s="11" t="s">
        <v>398</v>
      </c>
      <c r="S34" s="11" t="s">
        <v>398</v>
      </c>
      <c r="T34" s="11" t="s">
        <v>398</v>
      </c>
      <c r="U34" s="1" t="s">
        <v>399</v>
      </c>
      <c r="W34" s="1" t="s">
        <v>400</v>
      </c>
      <c r="X34" s="1" t="s">
        <v>401</v>
      </c>
      <c r="Y34" s="1" t="s">
        <v>408</v>
      </c>
      <c r="Z34" s="1" t="s">
        <v>403</v>
      </c>
      <c r="AA34" s="1" t="s">
        <v>403</v>
      </c>
      <c r="AB34" s="1" t="s">
        <v>439</v>
      </c>
      <c r="AC34" s="12">
        <v>43521</v>
      </c>
      <c r="AD34" s="13" t="str">
        <f t="shared" si="0"/>
        <v>ACTIVO CALIFICADO</v>
      </c>
      <c r="AE34" s="11">
        <f t="shared" si="7"/>
        <v>5</v>
      </c>
      <c r="AF34" s="11">
        <f t="shared" si="7"/>
        <v>5</v>
      </c>
      <c r="AG34" s="11">
        <f t="shared" si="7"/>
        <v>5</v>
      </c>
      <c r="AH34" s="11" t="str">
        <f>LOOKUP(U34,Clasifica,'[1]V. Seguridad'!$D$4:$D$18)</f>
        <v>Alto</v>
      </c>
      <c r="AI34" s="11" t="e">
        <f>LOOKUP(V34,HWSW,'[1]V. Seguridad'!$E$22:$E$25)</f>
        <v>#N/A</v>
      </c>
      <c r="AJ34" s="11" t="str">
        <f>LOOKUP(W34,'[1]V. Seguridad'!$C$31:$C$35,'[1]V. Seguridad'!$E$31:$E$35)</f>
        <v>Medio</v>
      </c>
      <c r="AK34" s="11" t="str">
        <f t="shared" si="2"/>
        <v>Alto</v>
      </c>
      <c r="AL34" s="11">
        <f t="shared" si="3"/>
        <v>3</v>
      </c>
      <c r="AM34" s="11">
        <f t="shared" si="3"/>
        <v>0</v>
      </c>
      <c r="AN34" s="11">
        <f t="shared" si="3"/>
        <v>2</v>
      </c>
      <c r="AO34" s="11">
        <f t="shared" si="3"/>
        <v>3</v>
      </c>
      <c r="AP34" s="11">
        <f>IF(X34="",0,(LOOKUP(X34,Dispo,'[1]V. Seguridad'!$D$41:$D$45)*(LOOKUP(Y34,Tiempo,VTiempo))))</f>
        <v>4</v>
      </c>
      <c r="AQ34" s="11">
        <f t="shared" si="4"/>
        <v>3</v>
      </c>
      <c r="AR34" s="14" t="str">
        <f t="shared" si="5"/>
        <v>Alto</v>
      </c>
      <c r="AS34" s="1" t="str">
        <f>LOOKUP(U34,Clasifica,'[1]V. Seguridad'!$F$4:$F$18)</f>
        <v>REVISAR CON JURÍDICA</v>
      </c>
      <c r="AT34" s="1" t="str">
        <f>LOOKUP(U34,'[1]V. Seguridad'!$C$4:$C$18,'[1]V. Seguridad'!$E$4:$E$18)</f>
        <v>Otra norma legal o constitucional</v>
      </c>
      <c r="AU34" s="1" t="str">
        <f t="shared" si="6"/>
        <v>Otra norma legal o constitucional</v>
      </c>
      <c r="AV34" s="1" t="str">
        <f>LOOKUP(U34,'[1]V. Seguridad'!$C$4:$C$18,'[1]V. Seguridad'!$G$4:$G$18)</f>
        <v>REVISAR CON JURÍDICA</v>
      </c>
    </row>
    <row r="35" spans="2:48" ht="60" x14ac:dyDescent="0.25">
      <c r="B35" s="1" t="s">
        <v>74</v>
      </c>
      <c r="C35" s="1" t="s">
        <v>66</v>
      </c>
      <c r="D35" s="1" t="s">
        <v>436</v>
      </c>
      <c r="E35" s="1" t="s">
        <v>414</v>
      </c>
      <c r="F35" s="1" t="s">
        <v>415</v>
      </c>
      <c r="G35" s="1" t="s">
        <v>437</v>
      </c>
      <c r="H35" s="1" t="s">
        <v>394</v>
      </c>
      <c r="I35" s="1" t="s">
        <v>137</v>
      </c>
      <c r="J35" s="1" t="s">
        <v>8</v>
      </c>
      <c r="K35" s="1" t="s">
        <v>5</v>
      </c>
      <c r="L35" s="1" t="s">
        <v>14</v>
      </c>
      <c r="M35" s="1" t="s">
        <v>172</v>
      </c>
      <c r="N35" s="1">
        <v>2012</v>
      </c>
      <c r="O35" s="1" t="s">
        <v>395</v>
      </c>
      <c r="P35" s="1" t="s">
        <v>433</v>
      </c>
      <c r="Q35" s="1" t="s">
        <v>417</v>
      </c>
      <c r="R35" s="11" t="s">
        <v>398</v>
      </c>
      <c r="S35" s="11" t="s">
        <v>398</v>
      </c>
      <c r="T35" s="11" t="s">
        <v>398</v>
      </c>
      <c r="U35" s="1" t="s">
        <v>399</v>
      </c>
      <c r="W35" s="1" t="s">
        <v>400</v>
      </c>
      <c r="X35" s="1" t="s">
        <v>410</v>
      </c>
      <c r="Y35" s="1" t="s">
        <v>408</v>
      </c>
      <c r="Z35" s="1" t="s">
        <v>403</v>
      </c>
      <c r="AA35" s="1" t="s">
        <v>403</v>
      </c>
      <c r="AB35" s="1" t="s">
        <v>439</v>
      </c>
      <c r="AC35" s="12">
        <v>43521</v>
      </c>
      <c r="AD35" s="13" t="str">
        <f t="shared" si="0"/>
        <v>ACTIVO CALIFICADO</v>
      </c>
      <c r="AE35" s="11">
        <f t="shared" si="7"/>
        <v>5</v>
      </c>
      <c r="AF35" s="11">
        <f t="shared" si="7"/>
        <v>5</v>
      </c>
      <c r="AG35" s="11">
        <f t="shared" si="7"/>
        <v>5</v>
      </c>
      <c r="AH35" s="11" t="str">
        <f>LOOKUP(U35,Clasifica,'[1]V. Seguridad'!$D$4:$D$18)</f>
        <v>Alto</v>
      </c>
      <c r="AI35" s="11" t="e">
        <f>LOOKUP(V35,HWSW,'[1]V. Seguridad'!$E$22:$E$25)</f>
        <v>#N/A</v>
      </c>
      <c r="AJ35" s="11" t="str">
        <f>LOOKUP(W35,'[1]V. Seguridad'!$C$31:$C$35,'[1]V. Seguridad'!$E$31:$E$35)</f>
        <v>Medio</v>
      </c>
      <c r="AK35" s="11" t="str">
        <f t="shared" si="2"/>
        <v>Medio</v>
      </c>
      <c r="AL35" s="11">
        <f t="shared" si="3"/>
        <v>3</v>
      </c>
      <c r="AM35" s="11">
        <f t="shared" si="3"/>
        <v>0</v>
      </c>
      <c r="AN35" s="11">
        <f t="shared" si="3"/>
        <v>2</v>
      </c>
      <c r="AO35" s="11">
        <f t="shared" si="3"/>
        <v>2</v>
      </c>
      <c r="AP35" s="11">
        <f>IF(X35="",0,(LOOKUP(X35,Dispo,'[1]V. Seguridad'!$D$41:$D$45)*(LOOKUP(Y35,Tiempo,VTiempo))))</f>
        <v>3</v>
      </c>
      <c r="AQ35" s="11">
        <f t="shared" si="4"/>
        <v>3</v>
      </c>
      <c r="AR35" s="14" t="str">
        <f t="shared" si="5"/>
        <v>Alto</v>
      </c>
      <c r="AS35" s="1" t="str">
        <f>LOOKUP(U35,Clasifica,'[1]V. Seguridad'!$F$4:$F$18)</f>
        <v>REVISAR CON JURÍDICA</v>
      </c>
      <c r="AT35" s="1" t="str">
        <f>LOOKUP(U35,'[1]V. Seguridad'!$C$4:$C$18,'[1]V. Seguridad'!$E$4:$E$18)</f>
        <v>Otra norma legal o constitucional</v>
      </c>
      <c r="AU35" s="1" t="str">
        <f t="shared" si="6"/>
        <v>Otra norma legal o constitucional</v>
      </c>
      <c r="AV35" s="1" t="str">
        <f>LOOKUP(U35,'[1]V. Seguridad'!$C$4:$C$18,'[1]V. Seguridad'!$G$4:$G$18)</f>
        <v>REVISAR CON JURÍDICA</v>
      </c>
    </row>
    <row r="36" spans="2:48" ht="45" x14ac:dyDescent="0.25">
      <c r="B36" s="1" t="s">
        <v>75</v>
      </c>
      <c r="C36" s="1" t="s">
        <v>76</v>
      </c>
      <c r="D36" s="1" t="s">
        <v>436</v>
      </c>
      <c r="E36" s="1" t="s">
        <v>414</v>
      </c>
      <c r="F36" s="1" t="s">
        <v>415</v>
      </c>
      <c r="G36" s="1" t="s">
        <v>437</v>
      </c>
      <c r="H36" s="1" t="s">
        <v>394</v>
      </c>
      <c r="I36" s="1" t="s">
        <v>138</v>
      </c>
      <c r="J36" s="1" t="s">
        <v>8</v>
      </c>
      <c r="K36" s="1" t="s">
        <v>5</v>
      </c>
      <c r="L36" s="1" t="s">
        <v>15</v>
      </c>
      <c r="M36" s="1" t="s">
        <v>17</v>
      </c>
      <c r="N36" s="1">
        <v>2012</v>
      </c>
      <c r="O36" s="1" t="s">
        <v>440</v>
      </c>
      <c r="P36" s="1" t="s">
        <v>433</v>
      </c>
      <c r="Q36" s="1" t="s">
        <v>417</v>
      </c>
      <c r="R36" s="11" t="s">
        <v>398</v>
      </c>
      <c r="S36" s="11" t="s">
        <v>398</v>
      </c>
      <c r="T36" s="11" t="s">
        <v>398</v>
      </c>
      <c r="U36" s="1" t="s">
        <v>399</v>
      </c>
      <c r="W36" s="1" t="s">
        <v>400</v>
      </c>
      <c r="X36" s="1" t="s">
        <v>401</v>
      </c>
      <c r="Y36" s="1" t="s">
        <v>423</v>
      </c>
      <c r="Z36" s="1" t="s">
        <v>434</v>
      </c>
      <c r="AA36" s="1" t="s">
        <v>403</v>
      </c>
      <c r="AB36" s="1" t="s">
        <v>445</v>
      </c>
      <c r="AC36" s="12">
        <v>43521</v>
      </c>
      <c r="AD36" s="13" t="str">
        <f t="shared" si="0"/>
        <v>ACTIVO CALIFICADO</v>
      </c>
      <c r="AE36" s="11">
        <f t="shared" si="7"/>
        <v>5</v>
      </c>
      <c r="AF36" s="11">
        <f t="shared" si="7"/>
        <v>5</v>
      </c>
      <c r="AG36" s="11">
        <f t="shared" si="7"/>
        <v>5</v>
      </c>
      <c r="AH36" s="11" t="str">
        <f>LOOKUP(U36,Clasifica,'[1]V. Seguridad'!$D$4:$D$18)</f>
        <v>Alto</v>
      </c>
      <c r="AI36" s="11" t="e">
        <f>LOOKUP(V36,HWSW,'[1]V. Seguridad'!$E$22:$E$25)</f>
        <v>#N/A</v>
      </c>
      <c r="AJ36" s="11" t="str">
        <f>LOOKUP(W36,'[1]V. Seguridad'!$C$31:$C$35,'[1]V. Seguridad'!$E$31:$E$35)</f>
        <v>Medio</v>
      </c>
      <c r="AK36" s="11" t="str">
        <f t="shared" si="2"/>
        <v>Alto</v>
      </c>
      <c r="AL36" s="11">
        <f t="shared" si="3"/>
        <v>3</v>
      </c>
      <c r="AM36" s="11">
        <f t="shared" si="3"/>
        <v>0</v>
      </c>
      <c r="AN36" s="11">
        <f t="shared" si="3"/>
        <v>2</v>
      </c>
      <c r="AO36" s="11">
        <f t="shared" si="3"/>
        <v>3</v>
      </c>
      <c r="AP36" s="11">
        <f>IF(X36="",0,(LOOKUP(X36,Dispo,'[1]V. Seguridad'!$D$41:$D$45)*(LOOKUP(Y36,Tiempo,VTiempo))))</f>
        <v>4.5</v>
      </c>
      <c r="AQ36" s="11">
        <f t="shared" si="4"/>
        <v>3</v>
      </c>
      <c r="AR36" s="14" t="str">
        <f t="shared" si="5"/>
        <v>Alto</v>
      </c>
      <c r="AS36" s="1" t="str">
        <f>LOOKUP(U36,Clasifica,'[1]V. Seguridad'!$F$4:$F$18)</f>
        <v>REVISAR CON JURÍDICA</v>
      </c>
      <c r="AT36" s="1" t="str">
        <f>LOOKUP(U36,'[1]V. Seguridad'!$C$4:$C$18,'[1]V. Seguridad'!$E$4:$E$18)</f>
        <v>Otra norma legal o constitucional</v>
      </c>
      <c r="AU36" s="1" t="str">
        <f t="shared" si="6"/>
        <v>Otra norma legal o constitucional</v>
      </c>
      <c r="AV36" s="1" t="str">
        <f>LOOKUP(U36,'[1]V. Seguridad'!$C$4:$C$18,'[1]V. Seguridad'!$G$4:$G$18)</f>
        <v>REVISAR CON JURÍDICA</v>
      </c>
    </row>
    <row r="37" spans="2:48" ht="45" x14ac:dyDescent="0.25">
      <c r="B37" s="1" t="s">
        <v>77</v>
      </c>
      <c r="C37" s="1" t="s">
        <v>27</v>
      </c>
      <c r="D37" s="1" t="s">
        <v>436</v>
      </c>
      <c r="E37" s="1" t="s">
        <v>414</v>
      </c>
      <c r="F37" s="1" t="s">
        <v>415</v>
      </c>
      <c r="G37" s="1" t="s">
        <v>437</v>
      </c>
      <c r="H37" s="1" t="s">
        <v>394</v>
      </c>
      <c r="I37" s="1" t="s">
        <v>139</v>
      </c>
      <c r="J37" s="1" t="s">
        <v>8</v>
      </c>
      <c r="K37" s="1" t="s">
        <v>5</v>
      </c>
      <c r="L37" s="1" t="s">
        <v>14</v>
      </c>
      <c r="M37" s="1" t="s">
        <v>17</v>
      </c>
      <c r="N37" s="1">
        <v>2012</v>
      </c>
      <c r="O37" s="1" t="s">
        <v>395</v>
      </c>
      <c r="P37" s="1" t="s">
        <v>433</v>
      </c>
      <c r="Q37" s="1" t="s">
        <v>417</v>
      </c>
      <c r="R37" s="11" t="s">
        <v>398</v>
      </c>
      <c r="S37" s="11" t="s">
        <v>398</v>
      </c>
      <c r="T37" s="11" t="s">
        <v>398</v>
      </c>
      <c r="U37" s="1" t="s">
        <v>399</v>
      </c>
      <c r="W37" s="1" t="s">
        <v>400</v>
      </c>
      <c r="X37" s="1" t="s">
        <v>406</v>
      </c>
      <c r="Y37" s="1" t="s">
        <v>426</v>
      </c>
      <c r="Z37" s="1" t="s">
        <v>403</v>
      </c>
      <c r="AA37" s="1" t="s">
        <v>403</v>
      </c>
      <c r="AB37" s="1" t="s">
        <v>439</v>
      </c>
      <c r="AC37" s="12">
        <v>43521</v>
      </c>
      <c r="AD37" s="13" t="str">
        <f t="shared" si="0"/>
        <v>ACTIVO CALIFICADO</v>
      </c>
      <c r="AE37" s="11">
        <f t="shared" si="7"/>
        <v>5</v>
      </c>
      <c r="AF37" s="11">
        <f t="shared" si="7"/>
        <v>5</v>
      </c>
      <c r="AG37" s="11">
        <f t="shared" si="7"/>
        <v>5</v>
      </c>
      <c r="AH37" s="11" t="str">
        <f>LOOKUP(U37,Clasifica,'[1]V. Seguridad'!$D$4:$D$18)</f>
        <v>Alto</v>
      </c>
      <c r="AI37" s="11" t="e">
        <f>LOOKUP(V37,HWSW,'[1]V. Seguridad'!$E$22:$E$25)</f>
        <v>#N/A</v>
      </c>
      <c r="AJ37" s="11" t="str">
        <f>LOOKUP(W37,'[1]V. Seguridad'!$C$31:$C$35,'[1]V. Seguridad'!$E$31:$E$35)</f>
        <v>Medio</v>
      </c>
      <c r="AK37" s="11" t="str">
        <f t="shared" si="2"/>
        <v>Bajo</v>
      </c>
      <c r="AL37" s="11">
        <f t="shared" si="3"/>
        <v>3</v>
      </c>
      <c r="AM37" s="11">
        <f t="shared" si="3"/>
        <v>0</v>
      </c>
      <c r="AN37" s="11">
        <f t="shared" si="3"/>
        <v>2</v>
      </c>
      <c r="AO37" s="11">
        <f t="shared" si="3"/>
        <v>1</v>
      </c>
      <c r="AP37" s="11">
        <f>IF(X37="",0,(LOOKUP(X37,Dispo,'[1]V. Seguridad'!$D$41:$D$45)*(LOOKUP(Y37,Tiempo,VTiempo))))</f>
        <v>1.5</v>
      </c>
      <c r="AQ37" s="11">
        <f t="shared" si="4"/>
        <v>3</v>
      </c>
      <c r="AR37" s="14" t="str">
        <f t="shared" si="5"/>
        <v>Alto</v>
      </c>
      <c r="AS37" s="1" t="str">
        <f>LOOKUP(U37,Clasifica,'[1]V. Seguridad'!$F$4:$F$18)</f>
        <v>REVISAR CON JURÍDICA</v>
      </c>
      <c r="AT37" s="1" t="str">
        <f>LOOKUP(U37,'[1]V. Seguridad'!$C$4:$C$18,'[1]V. Seguridad'!$E$4:$E$18)</f>
        <v>Otra norma legal o constitucional</v>
      </c>
      <c r="AU37" s="1" t="str">
        <f t="shared" si="6"/>
        <v>Otra norma legal o constitucional</v>
      </c>
      <c r="AV37" s="1" t="str">
        <f>LOOKUP(U37,'[1]V. Seguridad'!$C$4:$C$18,'[1]V. Seguridad'!$G$4:$G$18)</f>
        <v>REVISAR CON JURÍDICA</v>
      </c>
    </row>
    <row r="38" spans="2:48" ht="45" x14ac:dyDescent="0.25">
      <c r="B38" s="1" t="s">
        <v>78</v>
      </c>
      <c r="C38" s="1" t="s">
        <v>27</v>
      </c>
      <c r="D38" s="1" t="s">
        <v>436</v>
      </c>
      <c r="E38" s="1" t="s">
        <v>414</v>
      </c>
      <c r="F38" s="1" t="s">
        <v>415</v>
      </c>
      <c r="G38" s="1" t="s">
        <v>437</v>
      </c>
      <c r="H38" s="1" t="s">
        <v>394</v>
      </c>
      <c r="I38" s="1" t="s">
        <v>140</v>
      </c>
      <c r="J38" s="1" t="s">
        <v>8</v>
      </c>
      <c r="K38" s="1" t="s">
        <v>5</v>
      </c>
      <c r="L38" s="1" t="s">
        <v>14</v>
      </c>
      <c r="M38" s="1" t="s">
        <v>17</v>
      </c>
      <c r="N38" s="1">
        <v>2012</v>
      </c>
      <c r="O38" s="1" t="s">
        <v>395</v>
      </c>
      <c r="P38" s="1" t="s">
        <v>433</v>
      </c>
      <c r="Q38" s="1" t="s">
        <v>417</v>
      </c>
      <c r="R38" s="11" t="s">
        <v>398</v>
      </c>
      <c r="S38" s="11" t="s">
        <v>398</v>
      </c>
      <c r="T38" s="11" t="s">
        <v>398</v>
      </c>
      <c r="U38" s="1" t="s">
        <v>399</v>
      </c>
      <c r="W38" s="1" t="s">
        <v>400</v>
      </c>
      <c r="X38" s="1" t="s">
        <v>401</v>
      </c>
      <c r="Y38" s="1" t="s">
        <v>426</v>
      </c>
      <c r="Z38" s="1" t="s">
        <v>403</v>
      </c>
      <c r="AA38" s="1" t="s">
        <v>403</v>
      </c>
      <c r="AB38" s="1" t="s">
        <v>439</v>
      </c>
      <c r="AC38" s="12">
        <v>43521</v>
      </c>
      <c r="AD38" s="13" t="str">
        <f t="shared" si="0"/>
        <v>ACTIVO CALIFICADO</v>
      </c>
      <c r="AE38" s="11">
        <f t="shared" si="7"/>
        <v>5</v>
      </c>
      <c r="AF38" s="11">
        <f t="shared" si="7"/>
        <v>5</v>
      </c>
      <c r="AG38" s="11">
        <f t="shared" si="7"/>
        <v>5</v>
      </c>
      <c r="AH38" s="11" t="str">
        <f>LOOKUP(U38,Clasifica,'[1]V. Seguridad'!$D$4:$D$18)</f>
        <v>Alto</v>
      </c>
      <c r="AI38" s="11" t="e">
        <f>LOOKUP(V38,HWSW,'[1]V. Seguridad'!$E$22:$E$25)</f>
        <v>#N/A</v>
      </c>
      <c r="AJ38" s="11" t="str">
        <f>LOOKUP(W38,'[1]V. Seguridad'!$C$31:$C$35,'[1]V. Seguridad'!$E$31:$E$35)</f>
        <v>Medio</v>
      </c>
      <c r="AK38" s="11" t="str">
        <f t="shared" si="2"/>
        <v>Medio</v>
      </c>
      <c r="AL38" s="11">
        <f t="shared" si="3"/>
        <v>3</v>
      </c>
      <c r="AM38" s="11">
        <f t="shared" si="3"/>
        <v>0</v>
      </c>
      <c r="AN38" s="11">
        <f t="shared" si="3"/>
        <v>2</v>
      </c>
      <c r="AO38" s="11">
        <f t="shared" si="3"/>
        <v>2</v>
      </c>
      <c r="AP38" s="11">
        <f>IF(X38="",0,(LOOKUP(X38,Dispo,'[1]V. Seguridad'!$D$41:$D$45)*(LOOKUP(Y38,Tiempo,VTiempo))))</f>
        <v>3</v>
      </c>
      <c r="AQ38" s="11">
        <f t="shared" si="4"/>
        <v>3</v>
      </c>
      <c r="AR38" s="14" t="str">
        <f t="shared" si="5"/>
        <v>Alto</v>
      </c>
      <c r="AS38" s="1" t="str">
        <f>LOOKUP(U38,Clasifica,'[1]V. Seguridad'!$F$4:$F$18)</f>
        <v>REVISAR CON JURÍDICA</v>
      </c>
      <c r="AT38" s="1" t="str">
        <f>LOOKUP(U38,'[1]V. Seguridad'!$C$4:$C$18,'[1]V. Seguridad'!$E$4:$E$18)</f>
        <v>Otra norma legal o constitucional</v>
      </c>
      <c r="AU38" s="1" t="str">
        <f t="shared" si="6"/>
        <v>Otra norma legal o constitucional</v>
      </c>
      <c r="AV38" s="1" t="str">
        <f>LOOKUP(U38,'[1]V. Seguridad'!$C$4:$C$18,'[1]V. Seguridad'!$G$4:$G$18)</f>
        <v>REVISAR CON JURÍDICA</v>
      </c>
    </row>
    <row r="39" spans="2:48" ht="75" x14ac:dyDescent="0.25">
      <c r="B39" s="1" t="s">
        <v>79</v>
      </c>
      <c r="C39" s="1" t="s">
        <v>62</v>
      </c>
      <c r="D39" s="1" t="s">
        <v>436</v>
      </c>
      <c r="E39" s="1" t="s">
        <v>414</v>
      </c>
      <c r="F39" s="1" t="s">
        <v>415</v>
      </c>
      <c r="G39" s="1" t="s">
        <v>437</v>
      </c>
      <c r="H39" s="1" t="s">
        <v>394</v>
      </c>
      <c r="I39" s="1" t="s">
        <v>141</v>
      </c>
      <c r="J39" s="1" t="s">
        <v>8</v>
      </c>
      <c r="K39" s="1" t="s">
        <v>5</v>
      </c>
      <c r="L39" s="1" t="s">
        <v>15</v>
      </c>
      <c r="M39" s="1" t="s">
        <v>17</v>
      </c>
      <c r="N39" s="1">
        <v>2012</v>
      </c>
      <c r="O39" s="1" t="s">
        <v>440</v>
      </c>
      <c r="P39" s="1" t="s">
        <v>441</v>
      </c>
      <c r="Q39" s="1" t="s">
        <v>417</v>
      </c>
      <c r="R39" s="11" t="s">
        <v>398</v>
      </c>
      <c r="S39" s="11" t="s">
        <v>398</v>
      </c>
      <c r="T39" s="11" t="s">
        <v>398</v>
      </c>
      <c r="U39" s="1" t="s">
        <v>399</v>
      </c>
      <c r="W39" s="1" t="s">
        <v>400</v>
      </c>
      <c r="X39" s="1" t="s">
        <v>410</v>
      </c>
      <c r="Y39" s="1" t="s">
        <v>408</v>
      </c>
      <c r="Z39" s="1" t="s">
        <v>403</v>
      </c>
      <c r="AA39" s="1" t="s">
        <v>403</v>
      </c>
      <c r="AB39" s="1" t="s">
        <v>439</v>
      </c>
      <c r="AC39" s="12">
        <v>43521</v>
      </c>
      <c r="AD39" s="13" t="str">
        <f t="shared" si="0"/>
        <v>ACTIVO CALIFICADO</v>
      </c>
      <c r="AE39" s="11">
        <f t="shared" si="7"/>
        <v>5</v>
      </c>
      <c r="AF39" s="11">
        <f t="shared" si="7"/>
        <v>5</v>
      </c>
      <c r="AG39" s="11">
        <f t="shared" si="7"/>
        <v>5</v>
      </c>
      <c r="AH39" s="11" t="str">
        <f>LOOKUP(U39,Clasifica,'[1]V. Seguridad'!$D$4:$D$18)</f>
        <v>Alto</v>
      </c>
      <c r="AI39" s="11" t="e">
        <f>LOOKUP(V39,HWSW,'[1]V. Seguridad'!$E$22:$E$25)</f>
        <v>#N/A</v>
      </c>
      <c r="AJ39" s="11" t="str">
        <f>LOOKUP(W39,'[1]V. Seguridad'!$C$31:$C$35,'[1]V. Seguridad'!$E$31:$E$35)</f>
        <v>Medio</v>
      </c>
      <c r="AK39" s="11" t="str">
        <f t="shared" si="2"/>
        <v>Medio</v>
      </c>
      <c r="AL39" s="11">
        <f t="shared" si="3"/>
        <v>3</v>
      </c>
      <c r="AM39" s="11">
        <f t="shared" si="3"/>
        <v>0</v>
      </c>
      <c r="AN39" s="11">
        <f t="shared" si="3"/>
        <v>2</v>
      </c>
      <c r="AO39" s="11">
        <f t="shared" si="3"/>
        <v>2</v>
      </c>
      <c r="AP39" s="11">
        <f>IF(X39="",0,(LOOKUP(X39,Dispo,'[1]V. Seguridad'!$D$41:$D$45)*(LOOKUP(Y39,Tiempo,VTiempo))))</f>
        <v>3</v>
      </c>
      <c r="AQ39" s="11">
        <f t="shared" si="4"/>
        <v>3</v>
      </c>
      <c r="AR39" s="14" t="str">
        <f t="shared" si="5"/>
        <v>Alto</v>
      </c>
      <c r="AS39" s="1" t="str">
        <f>LOOKUP(U39,Clasifica,'[1]V. Seguridad'!$F$4:$F$18)</f>
        <v>REVISAR CON JURÍDICA</v>
      </c>
      <c r="AT39" s="1" t="str">
        <f>LOOKUP(U39,'[1]V. Seguridad'!$C$4:$C$18,'[1]V. Seguridad'!$E$4:$E$18)</f>
        <v>Otra norma legal o constitucional</v>
      </c>
      <c r="AU39" s="1" t="str">
        <f t="shared" si="6"/>
        <v>Otra norma legal o constitucional</v>
      </c>
      <c r="AV39" s="1" t="str">
        <f>LOOKUP(U39,'[1]V. Seguridad'!$C$4:$C$18,'[1]V. Seguridad'!$G$4:$G$18)</f>
        <v>REVISAR CON JURÍDICA</v>
      </c>
    </row>
    <row r="40" spans="2:48" ht="75" x14ac:dyDescent="0.25">
      <c r="B40" s="1" t="s">
        <v>80</v>
      </c>
      <c r="C40" s="1" t="s">
        <v>62</v>
      </c>
      <c r="D40" s="1" t="s">
        <v>436</v>
      </c>
      <c r="E40" s="1" t="s">
        <v>414</v>
      </c>
      <c r="F40" s="1" t="s">
        <v>415</v>
      </c>
      <c r="G40" s="1" t="s">
        <v>437</v>
      </c>
      <c r="H40" s="1" t="s">
        <v>394</v>
      </c>
      <c r="I40" s="1" t="s">
        <v>142</v>
      </c>
      <c r="J40" s="1" t="s">
        <v>8</v>
      </c>
      <c r="K40" s="1" t="s">
        <v>5</v>
      </c>
      <c r="L40" s="1" t="s">
        <v>15</v>
      </c>
      <c r="M40" s="1" t="s">
        <v>17</v>
      </c>
      <c r="N40" s="1">
        <v>2012</v>
      </c>
      <c r="O40" s="1" t="s">
        <v>440</v>
      </c>
      <c r="P40" s="1" t="s">
        <v>433</v>
      </c>
      <c r="Q40" s="1" t="s">
        <v>417</v>
      </c>
      <c r="R40" s="11" t="s">
        <v>398</v>
      </c>
      <c r="S40" s="11" t="s">
        <v>398</v>
      </c>
      <c r="T40" s="11" t="s">
        <v>398</v>
      </c>
      <c r="U40" s="1" t="s">
        <v>399</v>
      </c>
      <c r="W40" s="1" t="s">
        <v>400</v>
      </c>
      <c r="X40" s="1" t="s">
        <v>406</v>
      </c>
      <c r="Y40" s="1" t="s">
        <v>426</v>
      </c>
      <c r="Z40" s="1" t="s">
        <v>403</v>
      </c>
      <c r="AA40" s="1" t="s">
        <v>403</v>
      </c>
      <c r="AB40" s="1" t="s">
        <v>439</v>
      </c>
      <c r="AC40" s="12">
        <v>43521</v>
      </c>
      <c r="AD40" s="13" t="str">
        <f t="shared" si="0"/>
        <v>ACTIVO CALIFICADO</v>
      </c>
      <c r="AE40" s="11">
        <f t="shared" si="7"/>
        <v>5</v>
      </c>
      <c r="AF40" s="11">
        <f t="shared" si="7"/>
        <v>5</v>
      </c>
      <c r="AG40" s="11">
        <f t="shared" si="7"/>
        <v>5</v>
      </c>
      <c r="AH40" s="11" t="str">
        <f>LOOKUP(U40,Clasifica,'[1]V. Seguridad'!$D$4:$D$18)</f>
        <v>Alto</v>
      </c>
      <c r="AI40" s="11" t="e">
        <f>LOOKUP(V40,HWSW,'[1]V. Seguridad'!$E$22:$E$25)</f>
        <v>#N/A</v>
      </c>
      <c r="AJ40" s="11" t="str">
        <f>LOOKUP(W40,'[1]V. Seguridad'!$C$31:$C$35,'[1]V. Seguridad'!$E$31:$E$35)</f>
        <v>Medio</v>
      </c>
      <c r="AK40" s="11" t="str">
        <f t="shared" si="2"/>
        <v>Bajo</v>
      </c>
      <c r="AL40" s="11">
        <f t="shared" si="3"/>
        <v>3</v>
      </c>
      <c r="AM40" s="11">
        <f t="shared" si="3"/>
        <v>0</v>
      </c>
      <c r="AN40" s="11">
        <f t="shared" si="3"/>
        <v>2</v>
      </c>
      <c r="AO40" s="11">
        <f t="shared" si="3"/>
        <v>1</v>
      </c>
      <c r="AP40" s="11">
        <f>IF(X40="",0,(LOOKUP(X40,Dispo,'[1]V. Seguridad'!$D$41:$D$45)*(LOOKUP(Y40,Tiempo,VTiempo))))</f>
        <v>1.5</v>
      </c>
      <c r="AQ40" s="11">
        <f t="shared" si="4"/>
        <v>3</v>
      </c>
      <c r="AR40" s="14" t="str">
        <f t="shared" si="5"/>
        <v>Alto</v>
      </c>
      <c r="AS40" s="1" t="str">
        <f>LOOKUP(U40,Clasifica,'[1]V. Seguridad'!$F$4:$F$18)</f>
        <v>REVISAR CON JURÍDICA</v>
      </c>
      <c r="AT40" s="1" t="str">
        <f>LOOKUP(U40,'[1]V. Seguridad'!$C$4:$C$18,'[1]V. Seguridad'!$E$4:$E$18)</f>
        <v>Otra norma legal o constitucional</v>
      </c>
      <c r="AU40" s="1" t="str">
        <f t="shared" si="6"/>
        <v>Otra norma legal o constitucional</v>
      </c>
      <c r="AV40" s="1" t="str">
        <f>LOOKUP(U40,'[1]V. Seguridad'!$C$4:$C$18,'[1]V. Seguridad'!$G$4:$G$18)</f>
        <v>REVISAR CON JURÍDICA</v>
      </c>
    </row>
    <row r="41" spans="2:48" ht="75" x14ac:dyDescent="0.25">
      <c r="B41" s="1" t="s">
        <v>81</v>
      </c>
      <c r="C41" s="1" t="s">
        <v>62</v>
      </c>
      <c r="D41" s="1" t="s">
        <v>436</v>
      </c>
      <c r="E41" s="1" t="s">
        <v>414</v>
      </c>
      <c r="F41" s="1" t="s">
        <v>415</v>
      </c>
      <c r="G41" s="1" t="s">
        <v>437</v>
      </c>
      <c r="H41" s="1" t="s">
        <v>394</v>
      </c>
      <c r="I41" s="1" t="s">
        <v>143</v>
      </c>
      <c r="J41" s="1" t="s">
        <v>8</v>
      </c>
      <c r="K41" s="1" t="s">
        <v>5</v>
      </c>
      <c r="L41" s="1" t="s">
        <v>15</v>
      </c>
      <c r="M41" s="1" t="s">
        <v>17</v>
      </c>
      <c r="N41" s="1">
        <v>2012</v>
      </c>
      <c r="O41" s="1" t="s">
        <v>440</v>
      </c>
      <c r="P41" s="1" t="s">
        <v>433</v>
      </c>
      <c r="Q41" s="1" t="s">
        <v>417</v>
      </c>
      <c r="R41" s="11" t="s">
        <v>398</v>
      </c>
      <c r="S41" s="11" t="s">
        <v>398</v>
      </c>
      <c r="T41" s="11" t="s">
        <v>398</v>
      </c>
      <c r="U41" s="1" t="s">
        <v>399</v>
      </c>
      <c r="W41" s="1" t="s">
        <v>400</v>
      </c>
      <c r="X41" s="1" t="s">
        <v>410</v>
      </c>
      <c r="Y41" s="1" t="s">
        <v>426</v>
      </c>
      <c r="Z41" s="1" t="s">
        <v>403</v>
      </c>
      <c r="AA41" s="1" t="s">
        <v>403</v>
      </c>
      <c r="AB41" s="1" t="s">
        <v>439</v>
      </c>
      <c r="AC41" s="12">
        <v>43521</v>
      </c>
      <c r="AD41" s="13" t="str">
        <f t="shared" si="0"/>
        <v>ACTIVO CALIFICADO</v>
      </c>
      <c r="AE41" s="11">
        <f t="shared" si="7"/>
        <v>5</v>
      </c>
      <c r="AF41" s="11">
        <f t="shared" si="7"/>
        <v>5</v>
      </c>
      <c r="AG41" s="11">
        <f t="shared" si="7"/>
        <v>5</v>
      </c>
      <c r="AH41" s="11" t="str">
        <f>LOOKUP(U41,Clasifica,'[1]V. Seguridad'!$D$4:$D$18)</f>
        <v>Alto</v>
      </c>
      <c r="AI41" s="11" t="e">
        <f>LOOKUP(V41,HWSW,'[1]V. Seguridad'!$E$22:$E$25)</f>
        <v>#N/A</v>
      </c>
      <c r="AJ41" s="11" t="str">
        <f>LOOKUP(W41,'[1]V. Seguridad'!$C$31:$C$35,'[1]V. Seguridad'!$E$31:$E$35)</f>
        <v>Medio</v>
      </c>
      <c r="AK41" s="11" t="str">
        <f t="shared" si="2"/>
        <v>Medio</v>
      </c>
      <c r="AL41" s="11">
        <f t="shared" si="3"/>
        <v>3</v>
      </c>
      <c r="AM41" s="11">
        <f t="shared" si="3"/>
        <v>0</v>
      </c>
      <c r="AN41" s="11">
        <f t="shared" si="3"/>
        <v>2</v>
      </c>
      <c r="AO41" s="11">
        <f t="shared" si="3"/>
        <v>2</v>
      </c>
      <c r="AP41" s="11">
        <f>IF(X41="",0,(LOOKUP(X41,Dispo,'[1]V. Seguridad'!$D$41:$D$45)*(LOOKUP(Y41,Tiempo,VTiempo))))</f>
        <v>2.25</v>
      </c>
      <c r="AQ41" s="11">
        <f t="shared" si="4"/>
        <v>3</v>
      </c>
      <c r="AR41" s="14" t="str">
        <f t="shared" si="5"/>
        <v>Alto</v>
      </c>
      <c r="AS41" s="1" t="str">
        <f>LOOKUP(U41,Clasifica,'[1]V. Seguridad'!$F$4:$F$18)</f>
        <v>REVISAR CON JURÍDICA</v>
      </c>
      <c r="AT41" s="1" t="str">
        <f>LOOKUP(U41,'[1]V. Seguridad'!$C$4:$C$18,'[1]V. Seguridad'!$E$4:$E$18)</f>
        <v>Otra norma legal o constitucional</v>
      </c>
      <c r="AU41" s="1" t="str">
        <f t="shared" si="6"/>
        <v>Otra norma legal o constitucional</v>
      </c>
      <c r="AV41" s="1" t="str">
        <f>LOOKUP(U41,'[1]V. Seguridad'!$C$4:$C$18,'[1]V. Seguridad'!$G$4:$G$18)</f>
        <v>REVISAR CON JURÍDICA</v>
      </c>
    </row>
    <row r="42" spans="2:48" ht="45" x14ac:dyDescent="0.25">
      <c r="B42" s="1" t="s">
        <v>82</v>
      </c>
      <c r="C42" s="1" t="s">
        <v>12</v>
      </c>
      <c r="D42" s="1" t="s">
        <v>446</v>
      </c>
      <c r="E42" s="1" t="s">
        <v>414</v>
      </c>
      <c r="F42" s="1" t="s">
        <v>415</v>
      </c>
      <c r="G42" s="1" t="s">
        <v>447</v>
      </c>
      <c r="H42" s="1" t="s">
        <v>394</v>
      </c>
      <c r="I42" s="1" t="s">
        <v>144</v>
      </c>
      <c r="J42" s="1" t="s">
        <v>8</v>
      </c>
      <c r="K42" s="1" t="s">
        <v>5</v>
      </c>
      <c r="L42" s="1" t="s">
        <v>15</v>
      </c>
      <c r="M42" s="1" t="s">
        <v>17</v>
      </c>
      <c r="N42" s="1">
        <v>2012</v>
      </c>
      <c r="O42" s="1" t="s">
        <v>395</v>
      </c>
      <c r="P42" s="1" t="s">
        <v>448</v>
      </c>
      <c r="Q42" s="1" t="s">
        <v>449</v>
      </c>
      <c r="R42" s="11" t="s">
        <v>398</v>
      </c>
      <c r="S42" s="11" t="s">
        <v>398</v>
      </c>
      <c r="T42" s="11" t="s">
        <v>398</v>
      </c>
      <c r="U42" s="1" t="s">
        <v>399</v>
      </c>
      <c r="W42" s="1" t="s">
        <v>400</v>
      </c>
      <c r="X42" s="1" t="s">
        <v>406</v>
      </c>
      <c r="Y42" s="1" t="s">
        <v>402</v>
      </c>
      <c r="Z42" s="1" t="s">
        <v>403</v>
      </c>
      <c r="AA42" s="1" t="s">
        <v>403</v>
      </c>
      <c r="AB42" s="1" t="s">
        <v>450</v>
      </c>
      <c r="AC42" s="12">
        <v>43536</v>
      </c>
      <c r="AD42" s="13" t="str">
        <f t="shared" si="0"/>
        <v>ACTIVO CALIFICADO</v>
      </c>
      <c r="AE42" s="11">
        <f t="shared" si="7"/>
        <v>5</v>
      </c>
      <c r="AF42" s="11">
        <f t="shared" si="7"/>
        <v>5</v>
      </c>
      <c r="AG42" s="11">
        <f t="shared" si="7"/>
        <v>5</v>
      </c>
      <c r="AH42" s="11" t="str">
        <f>LOOKUP(U42,Clasifica,'[1]V. Seguridad'!$D$4:$D$18)</f>
        <v>Alto</v>
      </c>
      <c r="AI42" s="11" t="e">
        <f>LOOKUP(V42,HWSW,'[1]V. Seguridad'!$E$22:$E$25)</f>
        <v>#N/A</v>
      </c>
      <c r="AJ42" s="11" t="str">
        <f>LOOKUP(W42,'[1]V. Seguridad'!$C$31:$C$35,'[1]V. Seguridad'!$E$31:$E$35)</f>
        <v>Medio</v>
      </c>
      <c r="AK42" s="11" t="str">
        <f t="shared" si="2"/>
        <v>Bajo</v>
      </c>
      <c r="AL42" s="11">
        <f t="shared" si="3"/>
        <v>3</v>
      </c>
      <c r="AM42" s="11">
        <f t="shared" si="3"/>
        <v>0</v>
      </c>
      <c r="AN42" s="11">
        <f t="shared" si="3"/>
        <v>2</v>
      </c>
      <c r="AO42" s="11">
        <f t="shared" si="3"/>
        <v>1</v>
      </c>
      <c r="AP42" s="11">
        <f>IF(X42="",0,(LOOKUP(X42,Dispo,'[1]V. Seguridad'!$D$41:$D$45)*(LOOKUP(Y42,Tiempo,VTiempo))))</f>
        <v>1.25</v>
      </c>
      <c r="AQ42" s="11">
        <f t="shared" si="4"/>
        <v>3</v>
      </c>
      <c r="AR42" s="14" t="str">
        <f t="shared" si="5"/>
        <v>Alto</v>
      </c>
      <c r="AS42" s="1" t="str">
        <f>LOOKUP(U42,Clasifica,'[1]V. Seguridad'!$F$4:$F$18)</f>
        <v>REVISAR CON JURÍDICA</v>
      </c>
      <c r="AT42" s="1" t="str">
        <f>LOOKUP(U42,'[1]V. Seguridad'!$C$4:$C$18,'[1]V. Seguridad'!$E$4:$E$18)</f>
        <v>Otra norma legal o constitucional</v>
      </c>
      <c r="AU42" s="1" t="str">
        <f t="shared" si="6"/>
        <v>Otra norma legal o constitucional</v>
      </c>
      <c r="AV42" s="1" t="str">
        <f>LOOKUP(U42,'[1]V. Seguridad'!$C$4:$C$18,'[1]V. Seguridad'!$G$4:$G$18)</f>
        <v>REVISAR CON JURÍDICA</v>
      </c>
    </row>
    <row r="43" spans="2:48" ht="60" x14ac:dyDescent="0.25">
      <c r="B43" s="1" t="s">
        <v>83</v>
      </c>
      <c r="C43" s="1" t="s">
        <v>84</v>
      </c>
      <c r="D43" s="1" t="s">
        <v>446</v>
      </c>
      <c r="E43" s="1" t="s">
        <v>414</v>
      </c>
      <c r="F43" s="1" t="s">
        <v>415</v>
      </c>
      <c r="G43" s="1" t="s">
        <v>447</v>
      </c>
      <c r="H43" s="1" t="s">
        <v>394</v>
      </c>
      <c r="I43" s="1" t="s">
        <v>145</v>
      </c>
      <c r="J43" s="1" t="s">
        <v>8</v>
      </c>
      <c r="K43" s="1" t="s">
        <v>5</v>
      </c>
      <c r="L43" s="1" t="s">
        <v>14</v>
      </c>
      <c r="M43" s="1" t="s">
        <v>173</v>
      </c>
      <c r="N43" s="1">
        <v>2012</v>
      </c>
      <c r="O43" s="1" t="s">
        <v>395</v>
      </c>
      <c r="P43" s="1" t="s">
        <v>448</v>
      </c>
      <c r="Q43" s="1" t="s">
        <v>449</v>
      </c>
      <c r="R43" s="11" t="s">
        <v>398</v>
      </c>
      <c r="S43" s="11" t="s">
        <v>398</v>
      </c>
      <c r="T43" s="11" t="s">
        <v>398</v>
      </c>
      <c r="U43" s="1" t="s">
        <v>399</v>
      </c>
      <c r="W43" s="1" t="s">
        <v>400</v>
      </c>
      <c r="X43" s="1" t="s">
        <v>401</v>
      </c>
      <c r="Y43" s="1" t="s">
        <v>423</v>
      </c>
      <c r="Z43" s="1" t="s">
        <v>403</v>
      </c>
      <c r="AA43" s="1" t="s">
        <v>403</v>
      </c>
      <c r="AB43" s="1" t="s">
        <v>451</v>
      </c>
      <c r="AC43" s="12">
        <v>43536</v>
      </c>
      <c r="AD43" s="13" t="str">
        <f t="shared" si="0"/>
        <v>ACTIVO CALIFICADO</v>
      </c>
      <c r="AE43" s="11">
        <f t="shared" si="7"/>
        <v>5</v>
      </c>
      <c r="AF43" s="11">
        <f t="shared" si="7"/>
        <v>5</v>
      </c>
      <c r="AG43" s="11">
        <f t="shared" si="7"/>
        <v>5</v>
      </c>
      <c r="AH43" s="11" t="str">
        <f>LOOKUP(U43,Clasifica,'[1]V. Seguridad'!$D$4:$D$18)</f>
        <v>Alto</v>
      </c>
      <c r="AI43" s="11" t="e">
        <f>LOOKUP(V43,HWSW,'[1]V. Seguridad'!$E$22:$E$25)</f>
        <v>#N/A</v>
      </c>
      <c r="AJ43" s="11" t="str">
        <f>LOOKUP(W43,'[1]V. Seguridad'!$C$31:$C$35,'[1]V. Seguridad'!$E$31:$E$35)</f>
        <v>Medio</v>
      </c>
      <c r="AK43" s="11" t="str">
        <f t="shared" si="2"/>
        <v>Alto</v>
      </c>
      <c r="AL43" s="11">
        <f t="shared" si="3"/>
        <v>3</v>
      </c>
      <c r="AM43" s="11">
        <f t="shared" si="3"/>
        <v>0</v>
      </c>
      <c r="AN43" s="11">
        <f t="shared" si="3"/>
        <v>2</v>
      </c>
      <c r="AO43" s="11">
        <f t="shared" si="3"/>
        <v>3</v>
      </c>
      <c r="AP43" s="11">
        <f>IF(X43="",0,(LOOKUP(X43,Dispo,'[1]V. Seguridad'!$D$41:$D$45)*(LOOKUP(Y43,Tiempo,VTiempo))))</f>
        <v>4.5</v>
      </c>
      <c r="AQ43" s="11">
        <f t="shared" si="4"/>
        <v>3</v>
      </c>
      <c r="AR43" s="14" t="str">
        <f t="shared" si="5"/>
        <v>Alto</v>
      </c>
      <c r="AS43" s="1" t="str">
        <f>LOOKUP(U43,Clasifica,'[1]V. Seguridad'!$F$4:$F$18)</f>
        <v>REVISAR CON JURÍDICA</v>
      </c>
      <c r="AT43" s="1" t="str">
        <f>LOOKUP(U43,'[1]V. Seguridad'!$C$4:$C$18,'[1]V. Seguridad'!$E$4:$E$18)</f>
        <v>Otra norma legal o constitucional</v>
      </c>
      <c r="AU43" s="1" t="str">
        <f t="shared" si="6"/>
        <v>Otra norma legal o constitucional</v>
      </c>
      <c r="AV43" s="1" t="str">
        <f>LOOKUP(U43,'[1]V. Seguridad'!$C$4:$C$18,'[1]V. Seguridad'!$G$4:$G$18)</f>
        <v>REVISAR CON JURÍDICA</v>
      </c>
    </row>
    <row r="44" spans="2:48" ht="45" x14ac:dyDescent="0.25">
      <c r="B44" s="1" t="s">
        <v>85</v>
      </c>
      <c r="C44" s="1" t="s">
        <v>84</v>
      </c>
      <c r="D44" s="1" t="s">
        <v>446</v>
      </c>
      <c r="E44" s="1" t="s">
        <v>414</v>
      </c>
      <c r="F44" s="1" t="s">
        <v>415</v>
      </c>
      <c r="G44" s="1" t="s">
        <v>447</v>
      </c>
      <c r="H44" s="1" t="s">
        <v>394</v>
      </c>
      <c r="I44" s="1" t="s">
        <v>146</v>
      </c>
      <c r="J44" s="1" t="s">
        <v>8</v>
      </c>
      <c r="K44" s="1" t="s">
        <v>5</v>
      </c>
      <c r="L44" s="1" t="s">
        <v>14</v>
      </c>
      <c r="M44" s="1" t="s">
        <v>17</v>
      </c>
      <c r="N44" s="1">
        <v>2012</v>
      </c>
      <c r="O44" s="1" t="s">
        <v>395</v>
      </c>
      <c r="P44" s="1" t="s">
        <v>448</v>
      </c>
      <c r="Q44" s="1" t="s">
        <v>449</v>
      </c>
      <c r="R44" s="11" t="s">
        <v>398</v>
      </c>
      <c r="S44" s="11" t="s">
        <v>398</v>
      </c>
      <c r="T44" s="11" t="s">
        <v>398</v>
      </c>
      <c r="U44" s="1" t="s">
        <v>399</v>
      </c>
      <c r="W44" s="1" t="s">
        <v>400</v>
      </c>
      <c r="X44" s="1" t="s">
        <v>401</v>
      </c>
      <c r="Y44" s="1" t="s">
        <v>423</v>
      </c>
      <c r="Z44" s="1" t="s">
        <v>403</v>
      </c>
      <c r="AA44" s="1" t="s">
        <v>403</v>
      </c>
      <c r="AB44" s="1" t="s">
        <v>451</v>
      </c>
      <c r="AC44" s="12">
        <v>43536</v>
      </c>
      <c r="AD44" s="13" t="str">
        <f t="shared" si="0"/>
        <v>ACTIVO CALIFICADO</v>
      </c>
      <c r="AE44" s="11">
        <f t="shared" si="7"/>
        <v>5</v>
      </c>
      <c r="AF44" s="11">
        <f t="shared" si="7"/>
        <v>5</v>
      </c>
      <c r="AG44" s="11">
        <f t="shared" si="7"/>
        <v>5</v>
      </c>
      <c r="AH44" s="11" t="str">
        <f>LOOKUP(U44,Clasifica,'[1]V. Seguridad'!$D$4:$D$18)</f>
        <v>Alto</v>
      </c>
      <c r="AI44" s="11" t="e">
        <f>LOOKUP(V44,HWSW,'[1]V. Seguridad'!$E$22:$E$25)</f>
        <v>#N/A</v>
      </c>
      <c r="AJ44" s="11" t="str">
        <f>LOOKUP(W44,'[1]V. Seguridad'!$C$31:$C$35,'[1]V. Seguridad'!$E$31:$E$35)</f>
        <v>Medio</v>
      </c>
      <c r="AK44" s="11" t="str">
        <f t="shared" si="2"/>
        <v>Alto</v>
      </c>
      <c r="AL44" s="11">
        <f t="shared" si="3"/>
        <v>3</v>
      </c>
      <c r="AM44" s="11">
        <f t="shared" si="3"/>
        <v>0</v>
      </c>
      <c r="AN44" s="11">
        <f t="shared" si="3"/>
        <v>2</v>
      </c>
      <c r="AO44" s="11">
        <f t="shared" si="3"/>
        <v>3</v>
      </c>
      <c r="AP44" s="11">
        <f>IF(X44="",0,(LOOKUP(X44,Dispo,'[1]V. Seguridad'!$D$41:$D$45)*(LOOKUP(Y44,Tiempo,VTiempo))))</f>
        <v>4.5</v>
      </c>
      <c r="AQ44" s="11">
        <f t="shared" si="4"/>
        <v>3</v>
      </c>
      <c r="AR44" s="14" t="str">
        <f t="shared" si="5"/>
        <v>Alto</v>
      </c>
      <c r="AS44" s="1" t="str">
        <f>LOOKUP(U44,Clasifica,'[1]V. Seguridad'!$F$4:$F$18)</f>
        <v>REVISAR CON JURÍDICA</v>
      </c>
      <c r="AT44" s="1" t="str">
        <f>LOOKUP(U44,'[1]V. Seguridad'!$C$4:$C$18,'[1]V. Seguridad'!$E$4:$E$18)</f>
        <v>Otra norma legal o constitucional</v>
      </c>
      <c r="AU44" s="1" t="str">
        <f t="shared" si="6"/>
        <v>Otra norma legal o constitucional</v>
      </c>
      <c r="AV44" s="1" t="str">
        <f>LOOKUP(U44,'[1]V. Seguridad'!$C$4:$C$18,'[1]V. Seguridad'!$G$4:$G$18)</f>
        <v>REVISAR CON JURÍDICA</v>
      </c>
    </row>
    <row r="45" spans="2:48" ht="45" x14ac:dyDescent="0.25">
      <c r="B45" s="1" t="s">
        <v>86</v>
      </c>
      <c r="C45" s="1" t="s">
        <v>27</v>
      </c>
      <c r="D45" s="1" t="s">
        <v>446</v>
      </c>
      <c r="E45" s="1" t="s">
        <v>414</v>
      </c>
      <c r="F45" s="1" t="s">
        <v>415</v>
      </c>
      <c r="G45" s="1" t="s">
        <v>447</v>
      </c>
      <c r="H45" s="1" t="s">
        <v>394</v>
      </c>
      <c r="I45" s="1" t="s">
        <v>148</v>
      </c>
      <c r="J45" s="1" t="s">
        <v>8</v>
      </c>
      <c r="K45" s="1" t="s">
        <v>5</v>
      </c>
      <c r="L45" s="1" t="s">
        <v>15</v>
      </c>
      <c r="M45" s="1" t="s">
        <v>17</v>
      </c>
      <c r="N45" s="1">
        <v>2012</v>
      </c>
      <c r="O45" s="1" t="s">
        <v>395</v>
      </c>
      <c r="P45" s="1" t="s">
        <v>448</v>
      </c>
      <c r="Q45" s="1" t="s">
        <v>449</v>
      </c>
      <c r="R45" s="11" t="s">
        <v>398</v>
      </c>
      <c r="S45" s="11" t="s">
        <v>398</v>
      </c>
      <c r="T45" s="11" t="s">
        <v>398</v>
      </c>
      <c r="U45" s="1" t="s">
        <v>399</v>
      </c>
      <c r="W45" s="15" t="s">
        <v>427</v>
      </c>
      <c r="X45" s="1" t="s">
        <v>401</v>
      </c>
      <c r="Y45" s="1" t="s">
        <v>402</v>
      </c>
      <c r="Z45" s="1" t="s">
        <v>403</v>
      </c>
      <c r="AA45" s="1" t="s">
        <v>403</v>
      </c>
      <c r="AB45" s="1" t="s">
        <v>452</v>
      </c>
      <c r="AC45" s="12">
        <v>43536</v>
      </c>
      <c r="AD45" s="13" t="str">
        <f t="shared" si="0"/>
        <v>ACTIVO CALIFICADO</v>
      </c>
      <c r="AE45" s="11">
        <f t="shared" si="7"/>
        <v>5</v>
      </c>
      <c r="AF45" s="11">
        <f t="shared" si="7"/>
        <v>5</v>
      </c>
      <c r="AG45" s="11">
        <f t="shared" si="7"/>
        <v>5</v>
      </c>
      <c r="AH45" s="11" t="str">
        <f>LOOKUP(U45,Clasifica,'[1]V. Seguridad'!$D$4:$D$18)</f>
        <v>Alto</v>
      </c>
      <c r="AI45" s="11" t="e">
        <f>LOOKUP(V45,HWSW,'[1]V. Seguridad'!$E$22:$E$25)</f>
        <v>#N/A</v>
      </c>
      <c r="AJ45" s="11" t="str">
        <f>LOOKUP(W45,'[1]V. Seguridad'!$C$31:$C$35,'[1]V. Seguridad'!$E$31:$E$35)</f>
        <v>Bajo</v>
      </c>
      <c r="AK45" s="11" t="str">
        <f t="shared" si="2"/>
        <v>Medio</v>
      </c>
      <c r="AL45" s="11">
        <f t="shared" si="3"/>
        <v>3</v>
      </c>
      <c r="AM45" s="11">
        <f t="shared" si="3"/>
        <v>0</v>
      </c>
      <c r="AN45" s="11">
        <f t="shared" si="3"/>
        <v>1</v>
      </c>
      <c r="AO45" s="11">
        <f t="shared" si="3"/>
        <v>2</v>
      </c>
      <c r="AP45" s="11">
        <f>IF(X45="",0,(LOOKUP(X45,Dispo,'[1]V. Seguridad'!$D$41:$D$45)*(LOOKUP(Y45,Tiempo,VTiempo))))</f>
        <v>2.5</v>
      </c>
      <c r="AQ45" s="11">
        <f t="shared" si="4"/>
        <v>3</v>
      </c>
      <c r="AR45" s="14" t="str">
        <f t="shared" si="5"/>
        <v>Alto</v>
      </c>
      <c r="AS45" s="1" t="str">
        <f>LOOKUP(U45,Clasifica,'[1]V. Seguridad'!$F$4:$F$18)</f>
        <v>REVISAR CON JURÍDICA</v>
      </c>
      <c r="AT45" s="1" t="str">
        <f>LOOKUP(U45,'[1]V. Seguridad'!$C$4:$C$18,'[1]V. Seguridad'!$E$4:$E$18)</f>
        <v>Otra norma legal o constitucional</v>
      </c>
      <c r="AU45" s="1" t="str">
        <f t="shared" si="6"/>
        <v>Otra norma legal o constitucional</v>
      </c>
      <c r="AV45" s="1" t="str">
        <f>LOOKUP(U45,'[1]V. Seguridad'!$C$4:$C$18,'[1]V. Seguridad'!$G$4:$G$18)</f>
        <v>REVISAR CON JURÍDICA</v>
      </c>
    </row>
    <row r="46" spans="2:48" ht="75" x14ac:dyDescent="0.25">
      <c r="B46" s="1" t="s">
        <v>87</v>
      </c>
      <c r="C46" s="1" t="s">
        <v>53</v>
      </c>
      <c r="D46" s="1" t="s">
        <v>446</v>
      </c>
      <c r="E46" s="1" t="s">
        <v>414</v>
      </c>
      <c r="F46" s="1" t="s">
        <v>415</v>
      </c>
      <c r="G46" s="1" t="s">
        <v>447</v>
      </c>
      <c r="H46" s="1" t="s">
        <v>394</v>
      </c>
      <c r="I46" s="1" t="s">
        <v>149</v>
      </c>
      <c r="J46" s="1" t="s">
        <v>8</v>
      </c>
      <c r="K46" s="1" t="s">
        <v>5</v>
      </c>
      <c r="L46" s="1" t="s">
        <v>182</v>
      </c>
      <c r="M46" s="1" t="s">
        <v>174</v>
      </c>
      <c r="N46" s="1">
        <v>2012</v>
      </c>
      <c r="O46" s="1" t="s">
        <v>405</v>
      </c>
      <c r="P46" s="1" t="s">
        <v>448</v>
      </c>
      <c r="Q46" s="1" t="s">
        <v>449</v>
      </c>
      <c r="R46" s="11" t="s">
        <v>398</v>
      </c>
      <c r="S46" s="11" t="s">
        <v>398</v>
      </c>
      <c r="T46" s="11" t="s">
        <v>398</v>
      </c>
      <c r="U46" s="1" t="s">
        <v>399</v>
      </c>
      <c r="W46" s="1" t="s">
        <v>400</v>
      </c>
      <c r="X46" s="1" t="s">
        <v>401</v>
      </c>
      <c r="Y46" s="1" t="s">
        <v>402</v>
      </c>
      <c r="Z46" s="1" t="s">
        <v>403</v>
      </c>
      <c r="AA46" s="1" t="s">
        <v>403</v>
      </c>
      <c r="AB46" s="1" t="s">
        <v>451</v>
      </c>
      <c r="AC46" s="12">
        <v>43536</v>
      </c>
      <c r="AD46" s="13" t="str">
        <f t="shared" si="0"/>
        <v>ACTIVO CALIFICADO</v>
      </c>
      <c r="AE46" s="11">
        <f t="shared" si="7"/>
        <v>5</v>
      </c>
      <c r="AF46" s="11">
        <f t="shared" si="7"/>
        <v>5</v>
      </c>
      <c r="AG46" s="11">
        <f t="shared" si="7"/>
        <v>5</v>
      </c>
      <c r="AH46" s="11" t="str">
        <f>LOOKUP(U46,Clasifica,'[1]V. Seguridad'!$D$4:$D$18)</f>
        <v>Alto</v>
      </c>
      <c r="AI46" s="11" t="e">
        <f>LOOKUP(V46,HWSW,'[1]V. Seguridad'!$E$22:$E$25)</f>
        <v>#N/A</v>
      </c>
      <c r="AJ46" s="11" t="str">
        <f>LOOKUP(W46,'[1]V. Seguridad'!$C$31:$C$35,'[1]V. Seguridad'!$E$31:$E$35)</f>
        <v>Medio</v>
      </c>
      <c r="AK46" s="11" t="str">
        <f t="shared" si="2"/>
        <v>Medio</v>
      </c>
      <c r="AL46" s="11">
        <f t="shared" si="3"/>
        <v>3</v>
      </c>
      <c r="AM46" s="11">
        <f t="shared" si="3"/>
        <v>0</v>
      </c>
      <c r="AN46" s="11">
        <f t="shared" si="3"/>
        <v>2</v>
      </c>
      <c r="AO46" s="11">
        <f t="shared" si="3"/>
        <v>2</v>
      </c>
      <c r="AP46" s="11">
        <f>IF(X46="",0,(LOOKUP(X46,Dispo,'[1]V. Seguridad'!$D$41:$D$45)*(LOOKUP(Y46,Tiempo,VTiempo))))</f>
        <v>2.5</v>
      </c>
      <c r="AQ46" s="11">
        <f t="shared" si="4"/>
        <v>3</v>
      </c>
      <c r="AR46" s="14" t="str">
        <f t="shared" si="5"/>
        <v>Alto</v>
      </c>
      <c r="AS46" s="1" t="str">
        <f>LOOKUP(U46,Clasifica,'[1]V. Seguridad'!$F$4:$F$18)</f>
        <v>REVISAR CON JURÍDICA</v>
      </c>
      <c r="AT46" s="1" t="str">
        <f>LOOKUP(U46,'[1]V. Seguridad'!$C$4:$C$18,'[1]V. Seguridad'!$E$4:$E$18)</f>
        <v>Otra norma legal o constitucional</v>
      </c>
      <c r="AU46" s="1" t="str">
        <f t="shared" si="6"/>
        <v>Otra norma legal o constitucional</v>
      </c>
      <c r="AV46" s="1" t="str">
        <f>LOOKUP(U46,'[1]V. Seguridad'!$C$4:$C$18,'[1]V. Seguridad'!$G$4:$G$18)</f>
        <v>REVISAR CON JURÍDICA</v>
      </c>
    </row>
    <row r="47" spans="2:48" ht="60" x14ac:dyDescent="0.25">
      <c r="B47" s="1" t="s">
        <v>88</v>
      </c>
      <c r="C47" s="1" t="s">
        <v>89</v>
      </c>
      <c r="D47" s="1" t="s">
        <v>446</v>
      </c>
      <c r="E47" s="1" t="s">
        <v>414</v>
      </c>
      <c r="F47" s="1" t="s">
        <v>415</v>
      </c>
      <c r="G47" s="1" t="s">
        <v>447</v>
      </c>
      <c r="H47" s="1" t="s">
        <v>394</v>
      </c>
      <c r="I47" s="1" t="s">
        <v>150</v>
      </c>
      <c r="J47" s="1" t="s">
        <v>8</v>
      </c>
      <c r="K47" s="1" t="s">
        <v>5</v>
      </c>
      <c r="L47" s="1" t="s">
        <v>15</v>
      </c>
      <c r="M47" s="1" t="s">
        <v>175</v>
      </c>
      <c r="N47" s="1">
        <v>2012</v>
      </c>
      <c r="O47" s="1" t="s">
        <v>395</v>
      </c>
      <c r="P47" s="1" t="s">
        <v>448</v>
      </c>
      <c r="Q47" s="1" t="s">
        <v>453</v>
      </c>
      <c r="R47" s="11" t="s">
        <v>398</v>
      </c>
      <c r="S47" s="11" t="s">
        <v>398</v>
      </c>
      <c r="T47" s="11" t="s">
        <v>398</v>
      </c>
      <c r="U47" s="1" t="s">
        <v>399</v>
      </c>
      <c r="W47" s="15" t="s">
        <v>400</v>
      </c>
      <c r="X47" s="1" t="s">
        <v>425</v>
      </c>
      <c r="Y47" s="1" t="s">
        <v>402</v>
      </c>
      <c r="Z47" s="1" t="s">
        <v>403</v>
      </c>
      <c r="AA47" s="1" t="s">
        <v>403</v>
      </c>
      <c r="AB47" s="1" t="s">
        <v>451</v>
      </c>
      <c r="AC47" s="12">
        <v>43536</v>
      </c>
      <c r="AD47" s="13" t="str">
        <f t="shared" si="0"/>
        <v>ACTIVO CALIFICADO</v>
      </c>
      <c r="AE47" s="11">
        <f t="shared" si="7"/>
        <v>5</v>
      </c>
      <c r="AF47" s="11">
        <f t="shared" si="7"/>
        <v>5</v>
      </c>
      <c r="AG47" s="11">
        <f t="shared" si="7"/>
        <v>5</v>
      </c>
      <c r="AH47" s="11" t="str">
        <f>LOOKUP(U47,Clasifica,'[1]V. Seguridad'!$D$4:$D$18)</f>
        <v>Alto</v>
      </c>
      <c r="AI47" s="11" t="e">
        <f>LOOKUP(V47,HWSW,'[1]V. Seguridad'!$E$22:$E$25)</f>
        <v>#N/A</v>
      </c>
      <c r="AJ47" s="11" t="str">
        <f>LOOKUP(W47,'[1]V. Seguridad'!$C$31:$C$35,'[1]V. Seguridad'!$E$31:$E$35)</f>
        <v>Medio</v>
      </c>
      <c r="AK47" s="11" t="str">
        <f t="shared" si="2"/>
        <v>Bajo</v>
      </c>
      <c r="AL47" s="11">
        <f t="shared" si="3"/>
        <v>3</v>
      </c>
      <c r="AM47" s="11">
        <f t="shared" si="3"/>
        <v>0</v>
      </c>
      <c r="AN47" s="11">
        <f t="shared" si="3"/>
        <v>2</v>
      </c>
      <c r="AO47" s="11">
        <f t="shared" si="3"/>
        <v>1</v>
      </c>
      <c r="AP47" s="11">
        <f>IF(X47="",0,(LOOKUP(X47,Dispo,'[1]V. Seguridad'!$D$41:$D$45)*(LOOKUP(Y47,Tiempo,VTiempo))))</f>
        <v>0.625</v>
      </c>
      <c r="AQ47" s="11">
        <f t="shared" si="4"/>
        <v>3</v>
      </c>
      <c r="AR47" s="14" t="str">
        <f t="shared" si="5"/>
        <v>Alto</v>
      </c>
      <c r="AS47" s="1" t="str">
        <f>LOOKUP(U47,Clasifica,'[1]V. Seguridad'!$F$4:$F$18)</f>
        <v>REVISAR CON JURÍDICA</v>
      </c>
      <c r="AT47" s="1" t="str">
        <f>LOOKUP(U47,'[1]V. Seguridad'!$C$4:$C$18,'[1]V. Seguridad'!$E$4:$E$18)</f>
        <v>Otra norma legal o constitucional</v>
      </c>
      <c r="AU47" s="1" t="str">
        <f t="shared" si="6"/>
        <v>Otra norma legal o constitucional</v>
      </c>
      <c r="AV47" s="1" t="str">
        <f>LOOKUP(U47,'[1]V. Seguridad'!$C$4:$C$18,'[1]V. Seguridad'!$G$4:$G$18)</f>
        <v>REVISAR CON JURÍDICA</v>
      </c>
    </row>
    <row r="48" spans="2:48" ht="60" x14ac:dyDescent="0.25">
      <c r="B48" s="1" t="s">
        <v>90</v>
      </c>
      <c r="C48" s="1" t="s">
        <v>89</v>
      </c>
      <c r="D48" s="1" t="s">
        <v>446</v>
      </c>
      <c r="E48" s="1" t="s">
        <v>414</v>
      </c>
      <c r="F48" s="1" t="s">
        <v>415</v>
      </c>
      <c r="G48" s="1" t="s">
        <v>447</v>
      </c>
      <c r="H48" s="1" t="s">
        <v>394</v>
      </c>
      <c r="I48" s="1" t="s">
        <v>151</v>
      </c>
      <c r="J48" s="1" t="s">
        <v>8</v>
      </c>
      <c r="K48" s="1" t="s">
        <v>5</v>
      </c>
      <c r="L48" s="1" t="s">
        <v>15</v>
      </c>
      <c r="M48" s="1" t="s">
        <v>175</v>
      </c>
      <c r="N48" s="1">
        <v>2012</v>
      </c>
      <c r="O48" s="1" t="s">
        <v>395</v>
      </c>
      <c r="P48" s="1" t="s">
        <v>448</v>
      </c>
      <c r="Q48" s="1" t="s">
        <v>453</v>
      </c>
      <c r="R48" s="11" t="s">
        <v>398</v>
      </c>
      <c r="S48" s="11" t="s">
        <v>398</v>
      </c>
      <c r="T48" s="11" t="s">
        <v>398</v>
      </c>
      <c r="U48" s="1" t="s">
        <v>399</v>
      </c>
      <c r="W48" s="15" t="s">
        <v>400</v>
      </c>
      <c r="X48" s="1" t="s">
        <v>425</v>
      </c>
      <c r="Y48" s="1" t="s">
        <v>402</v>
      </c>
      <c r="Z48" s="1" t="s">
        <v>403</v>
      </c>
      <c r="AA48" s="1" t="s">
        <v>403</v>
      </c>
      <c r="AB48" s="1" t="s">
        <v>451</v>
      </c>
      <c r="AC48" s="12">
        <v>43536</v>
      </c>
      <c r="AD48" s="13" t="str">
        <f t="shared" si="0"/>
        <v>ACTIVO CALIFICADO</v>
      </c>
      <c r="AE48" s="11">
        <f t="shared" si="7"/>
        <v>5</v>
      </c>
      <c r="AF48" s="11">
        <f t="shared" si="7"/>
        <v>5</v>
      </c>
      <c r="AG48" s="11">
        <f t="shared" si="7"/>
        <v>5</v>
      </c>
      <c r="AH48" s="11" t="str">
        <f>LOOKUP(U48,Clasifica,'[1]V. Seguridad'!$D$4:$D$18)</f>
        <v>Alto</v>
      </c>
      <c r="AI48" s="11" t="e">
        <f>LOOKUP(V48,HWSW,'[1]V. Seguridad'!$E$22:$E$25)</f>
        <v>#N/A</v>
      </c>
      <c r="AJ48" s="11" t="str">
        <f>LOOKUP(W48,'[1]V. Seguridad'!$C$31:$C$35,'[1]V. Seguridad'!$E$31:$E$35)</f>
        <v>Medio</v>
      </c>
      <c r="AK48" s="11" t="str">
        <f t="shared" si="2"/>
        <v>Bajo</v>
      </c>
      <c r="AL48" s="11">
        <f t="shared" ref="AL48:AO76" si="8">IF(U48="",0,IF(AH48="Bajo",1,IF(AH48="Medio",2,3)))</f>
        <v>3</v>
      </c>
      <c r="AM48" s="11">
        <f t="shared" si="8"/>
        <v>0</v>
      </c>
      <c r="AN48" s="11">
        <f t="shared" si="8"/>
        <v>2</v>
      </c>
      <c r="AO48" s="11">
        <f t="shared" si="8"/>
        <v>1</v>
      </c>
      <c r="AP48" s="11">
        <f>IF(X48="",0,(LOOKUP(X48,Dispo,'[1]V. Seguridad'!$D$41:$D$45)*(LOOKUP(Y48,Tiempo,VTiempo))))</f>
        <v>0.625</v>
      </c>
      <c r="AQ48" s="11">
        <f t="shared" si="4"/>
        <v>3</v>
      </c>
      <c r="AR48" s="14" t="str">
        <f t="shared" si="5"/>
        <v>Alto</v>
      </c>
      <c r="AS48" s="1" t="str">
        <f>LOOKUP(U48,Clasifica,'[1]V. Seguridad'!$F$4:$F$18)</f>
        <v>REVISAR CON JURÍDICA</v>
      </c>
      <c r="AT48" s="1" t="str">
        <f>LOOKUP(U48,'[1]V. Seguridad'!$C$4:$C$18,'[1]V. Seguridad'!$E$4:$E$18)</f>
        <v>Otra norma legal o constitucional</v>
      </c>
      <c r="AU48" s="1" t="str">
        <f t="shared" si="6"/>
        <v>Otra norma legal o constitucional</v>
      </c>
      <c r="AV48" s="1" t="str">
        <f>LOOKUP(U48,'[1]V. Seguridad'!$C$4:$C$18,'[1]V. Seguridad'!$G$4:$G$18)</f>
        <v>REVISAR CON JURÍDICA</v>
      </c>
    </row>
    <row r="49" spans="2:48" ht="60" x14ac:dyDescent="0.25">
      <c r="B49" s="1" t="s">
        <v>91</v>
      </c>
      <c r="C49" s="1" t="s">
        <v>89</v>
      </c>
      <c r="D49" s="1" t="s">
        <v>446</v>
      </c>
      <c r="E49" s="1" t="s">
        <v>414</v>
      </c>
      <c r="F49" s="1" t="s">
        <v>415</v>
      </c>
      <c r="G49" s="1" t="s">
        <v>447</v>
      </c>
      <c r="H49" s="1" t="s">
        <v>394</v>
      </c>
      <c r="I49" s="1" t="s">
        <v>152</v>
      </c>
      <c r="J49" s="1" t="s">
        <v>8</v>
      </c>
      <c r="K49" s="1" t="s">
        <v>5</v>
      </c>
      <c r="L49" s="1" t="s">
        <v>15</v>
      </c>
      <c r="M49" s="1" t="s">
        <v>175</v>
      </c>
      <c r="N49" s="1">
        <v>2012</v>
      </c>
      <c r="O49" s="1" t="s">
        <v>395</v>
      </c>
      <c r="P49" s="1" t="s">
        <v>448</v>
      </c>
      <c r="Q49" s="1" t="s">
        <v>453</v>
      </c>
      <c r="R49" s="11" t="s">
        <v>398</v>
      </c>
      <c r="S49" s="11" t="s">
        <v>398</v>
      </c>
      <c r="T49" s="11" t="s">
        <v>398</v>
      </c>
      <c r="U49" s="1" t="s">
        <v>399</v>
      </c>
      <c r="W49" s="15" t="s">
        <v>400</v>
      </c>
      <c r="X49" s="1" t="s">
        <v>425</v>
      </c>
      <c r="Y49" s="1" t="s">
        <v>402</v>
      </c>
      <c r="Z49" s="1" t="s">
        <v>403</v>
      </c>
      <c r="AA49" s="1" t="s">
        <v>403</v>
      </c>
      <c r="AB49" s="1" t="s">
        <v>451</v>
      </c>
      <c r="AC49" s="12">
        <v>43536</v>
      </c>
      <c r="AD49" s="13" t="str">
        <f t="shared" si="0"/>
        <v>ACTIVO CALIFICADO</v>
      </c>
      <c r="AE49" s="11">
        <f t="shared" si="7"/>
        <v>5</v>
      </c>
      <c r="AF49" s="11">
        <f t="shared" si="7"/>
        <v>5</v>
      </c>
      <c r="AG49" s="11">
        <f t="shared" si="7"/>
        <v>5</v>
      </c>
      <c r="AH49" s="11" t="str">
        <f>LOOKUP(U49,Clasifica,'[1]V. Seguridad'!$D$4:$D$18)</f>
        <v>Alto</v>
      </c>
      <c r="AI49" s="11" t="e">
        <f>LOOKUP(V49,HWSW,'[1]V. Seguridad'!$E$22:$E$25)</f>
        <v>#N/A</v>
      </c>
      <c r="AJ49" s="11" t="str">
        <f>LOOKUP(W49,'[1]V. Seguridad'!$C$31:$C$35,'[1]V. Seguridad'!$E$31:$E$35)</f>
        <v>Medio</v>
      </c>
      <c r="AK49" s="11" t="str">
        <f t="shared" si="2"/>
        <v>Bajo</v>
      </c>
      <c r="AL49" s="11">
        <f t="shared" si="8"/>
        <v>3</v>
      </c>
      <c r="AM49" s="11">
        <f t="shared" si="8"/>
        <v>0</v>
      </c>
      <c r="AN49" s="11">
        <f t="shared" si="8"/>
        <v>2</v>
      </c>
      <c r="AO49" s="11">
        <f t="shared" si="8"/>
        <v>1</v>
      </c>
      <c r="AP49" s="11">
        <f>IF(X49="",0,(LOOKUP(X49,Dispo,'[1]V. Seguridad'!$D$41:$D$45)*(LOOKUP(Y49,Tiempo,VTiempo))))</f>
        <v>0.625</v>
      </c>
      <c r="AQ49" s="11">
        <f t="shared" si="4"/>
        <v>3</v>
      </c>
      <c r="AR49" s="14" t="str">
        <f t="shared" si="5"/>
        <v>Alto</v>
      </c>
      <c r="AS49" s="1" t="str">
        <f>LOOKUP(U49,Clasifica,'[1]V. Seguridad'!$F$4:$F$18)</f>
        <v>REVISAR CON JURÍDICA</v>
      </c>
      <c r="AT49" s="1" t="str">
        <f>LOOKUP(U49,'[1]V. Seguridad'!$C$4:$C$18,'[1]V. Seguridad'!$E$4:$E$18)</f>
        <v>Otra norma legal o constitucional</v>
      </c>
      <c r="AU49" s="1" t="str">
        <f t="shared" si="6"/>
        <v>Otra norma legal o constitucional</v>
      </c>
      <c r="AV49" s="1" t="str">
        <f>LOOKUP(U49,'[1]V. Seguridad'!$C$4:$C$18,'[1]V. Seguridad'!$G$4:$G$18)</f>
        <v>REVISAR CON JURÍDICA</v>
      </c>
    </row>
    <row r="50" spans="2:48" ht="60" x14ac:dyDescent="0.25">
      <c r="B50" s="1" t="s">
        <v>92</v>
      </c>
      <c r="C50" s="1" t="s">
        <v>89</v>
      </c>
      <c r="D50" s="1" t="s">
        <v>446</v>
      </c>
      <c r="E50" s="1" t="s">
        <v>414</v>
      </c>
      <c r="F50" s="1" t="s">
        <v>415</v>
      </c>
      <c r="G50" s="1" t="s">
        <v>447</v>
      </c>
      <c r="H50" s="1" t="s">
        <v>394</v>
      </c>
      <c r="I50" s="1" t="s">
        <v>153</v>
      </c>
      <c r="J50" s="1" t="s">
        <v>8</v>
      </c>
      <c r="K50" s="1" t="s">
        <v>5</v>
      </c>
      <c r="L50" s="1" t="s">
        <v>15</v>
      </c>
      <c r="M50" s="1" t="s">
        <v>175</v>
      </c>
      <c r="N50" s="1">
        <v>2012</v>
      </c>
      <c r="O50" s="1" t="s">
        <v>395</v>
      </c>
      <c r="P50" s="1" t="s">
        <v>448</v>
      </c>
      <c r="Q50" s="1" t="s">
        <v>453</v>
      </c>
      <c r="R50" s="11" t="s">
        <v>398</v>
      </c>
      <c r="S50" s="11" t="s">
        <v>398</v>
      </c>
      <c r="T50" s="11" t="s">
        <v>398</v>
      </c>
      <c r="U50" s="1" t="s">
        <v>399</v>
      </c>
      <c r="W50" s="15" t="s">
        <v>400</v>
      </c>
      <c r="X50" s="1" t="s">
        <v>425</v>
      </c>
      <c r="Y50" s="1" t="s">
        <v>402</v>
      </c>
      <c r="Z50" s="1" t="s">
        <v>403</v>
      </c>
      <c r="AA50" s="1" t="s">
        <v>403</v>
      </c>
      <c r="AB50" s="1" t="s">
        <v>451</v>
      </c>
      <c r="AC50" s="12">
        <v>43536</v>
      </c>
      <c r="AD50" s="13" t="str">
        <f t="shared" si="0"/>
        <v>ACTIVO CALIFICADO</v>
      </c>
      <c r="AE50" s="11">
        <f t="shared" si="7"/>
        <v>5</v>
      </c>
      <c r="AF50" s="11">
        <f t="shared" si="7"/>
        <v>5</v>
      </c>
      <c r="AG50" s="11">
        <f t="shared" si="7"/>
        <v>5</v>
      </c>
      <c r="AH50" s="11" t="str">
        <f>LOOKUP(U50,Clasifica,'[1]V. Seguridad'!$D$4:$D$18)</f>
        <v>Alto</v>
      </c>
      <c r="AI50" s="11" t="e">
        <f>LOOKUP(V50,HWSW,'[1]V. Seguridad'!$E$22:$E$25)</f>
        <v>#N/A</v>
      </c>
      <c r="AJ50" s="11" t="str">
        <f>LOOKUP(W50,'[1]V. Seguridad'!$C$31:$C$35,'[1]V. Seguridad'!$E$31:$E$35)</f>
        <v>Medio</v>
      </c>
      <c r="AK50" s="11" t="str">
        <f t="shared" si="2"/>
        <v>Bajo</v>
      </c>
      <c r="AL50" s="11">
        <f t="shared" si="8"/>
        <v>3</v>
      </c>
      <c r="AM50" s="11">
        <f t="shared" si="8"/>
        <v>0</v>
      </c>
      <c r="AN50" s="11">
        <f t="shared" si="8"/>
        <v>2</v>
      </c>
      <c r="AO50" s="11">
        <f t="shared" si="8"/>
        <v>1</v>
      </c>
      <c r="AP50" s="11">
        <f>IF(X50="",0,(LOOKUP(X50,Dispo,'[1]V. Seguridad'!$D$41:$D$45)*(LOOKUP(Y50,Tiempo,VTiempo))))</f>
        <v>0.625</v>
      </c>
      <c r="AQ50" s="11">
        <f t="shared" si="4"/>
        <v>3</v>
      </c>
      <c r="AR50" s="14" t="str">
        <f t="shared" si="5"/>
        <v>Alto</v>
      </c>
      <c r="AS50" s="1" t="str">
        <f>LOOKUP(U50,Clasifica,'[1]V. Seguridad'!$F$4:$F$18)</f>
        <v>REVISAR CON JURÍDICA</v>
      </c>
      <c r="AT50" s="1" t="str">
        <f>LOOKUP(U50,'[1]V. Seguridad'!$C$4:$C$18,'[1]V. Seguridad'!$E$4:$E$18)</f>
        <v>Otra norma legal o constitucional</v>
      </c>
      <c r="AU50" s="1" t="str">
        <f t="shared" si="6"/>
        <v>Otra norma legal o constitucional</v>
      </c>
      <c r="AV50" s="1" t="str">
        <f>LOOKUP(U50,'[1]V. Seguridad'!$C$4:$C$18,'[1]V. Seguridad'!$G$4:$G$18)</f>
        <v>REVISAR CON JURÍDICA</v>
      </c>
    </row>
    <row r="51" spans="2:48" ht="60" x14ac:dyDescent="0.25">
      <c r="B51" s="1" t="s">
        <v>93</v>
      </c>
      <c r="C51" s="1" t="s">
        <v>27</v>
      </c>
      <c r="D51" s="1" t="s">
        <v>446</v>
      </c>
      <c r="E51" s="1" t="s">
        <v>414</v>
      </c>
      <c r="F51" s="1" t="s">
        <v>415</v>
      </c>
      <c r="G51" s="1" t="s">
        <v>447</v>
      </c>
      <c r="H51" s="1" t="s">
        <v>394</v>
      </c>
      <c r="I51" s="1" t="s">
        <v>154</v>
      </c>
      <c r="J51" s="1" t="s">
        <v>8</v>
      </c>
      <c r="K51" s="1" t="s">
        <v>5</v>
      </c>
      <c r="L51" s="1" t="s">
        <v>15</v>
      </c>
      <c r="M51" s="1" t="s">
        <v>175</v>
      </c>
      <c r="N51" s="1">
        <v>2012</v>
      </c>
      <c r="O51" s="1" t="s">
        <v>395</v>
      </c>
      <c r="P51" s="1" t="s">
        <v>448</v>
      </c>
      <c r="Q51" s="1" t="s">
        <v>453</v>
      </c>
      <c r="R51" s="11" t="s">
        <v>398</v>
      </c>
      <c r="S51" s="11" t="s">
        <v>398</v>
      </c>
      <c r="T51" s="11" t="s">
        <v>398</v>
      </c>
      <c r="U51" s="1" t="s">
        <v>399</v>
      </c>
      <c r="W51" s="15" t="s">
        <v>400</v>
      </c>
      <c r="X51" s="1" t="s">
        <v>425</v>
      </c>
      <c r="Y51" s="1" t="s">
        <v>402</v>
      </c>
      <c r="Z51" s="1" t="s">
        <v>403</v>
      </c>
      <c r="AA51" s="1" t="s">
        <v>403</v>
      </c>
      <c r="AB51" s="1" t="s">
        <v>451</v>
      </c>
      <c r="AC51" s="12">
        <v>43536</v>
      </c>
      <c r="AD51" s="13" t="str">
        <f t="shared" si="0"/>
        <v>ACTIVO CALIFICADO</v>
      </c>
      <c r="AE51" s="11">
        <f t="shared" si="7"/>
        <v>5</v>
      </c>
      <c r="AF51" s="11">
        <f t="shared" si="7"/>
        <v>5</v>
      </c>
      <c r="AG51" s="11">
        <f t="shared" si="7"/>
        <v>5</v>
      </c>
      <c r="AH51" s="11" t="str">
        <f>LOOKUP(U51,Clasifica,'[1]V. Seguridad'!$D$4:$D$18)</f>
        <v>Alto</v>
      </c>
      <c r="AI51" s="11" t="e">
        <f>LOOKUP(V51,HWSW,'[1]V. Seguridad'!$E$22:$E$25)</f>
        <v>#N/A</v>
      </c>
      <c r="AJ51" s="11" t="str">
        <f>LOOKUP(W51,'[1]V. Seguridad'!$C$31:$C$35,'[1]V. Seguridad'!$E$31:$E$35)</f>
        <v>Medio</v>
      </c>
      <c r="AK51" s="11" t="str">
        <f t="shared" si="2"/>
        <v>Bajo</v>
      </c>
      <c r="AL51" s="11">
        <f t="shared" si="8"/>
        <v>3</v>
      </c>
      <c r="AM51" s="11">
        <f t="shared" si="8"/>
        <v>0</v>
      </c>
      <c r="AN51" s="11">
        <f t="shared" si="8"/>
        <v>2</v>
      </c>
      <c r="AO51" s="11">
        <f t="shared" si="8"/>
        <v>1</v>
      </c>
      <c r="AP51" s="11">
        <f>IF(X51="",0,(LOOKUP(X51,Dispo,'[1]V. Seguridad'!$D$41:$D$45)*(LOOKUP(Y51,Tiempo,VTiempo))))</f>
        <v>0.625</v>
      </c>
      <c r="AQ51" s="11">
        <f t="shared" si="4"/>
        <v>3</v>
      </c>
      <c r="AR51" s="14" t="str">
        <f t="shared" si="5"/>
        <v>Alto</v>
      </c>
      <c r="AS51" s="1" t="str">
        <f>LOOKUP(U51,Clasifica,'[1]V. Seguridad'!$F$4:$F$18)</f>
        <v>REVISAR CON JURÍDICA</v>
      </c>
      <c r="AT51" s="1" t="str">
        <f>LOOKUP(U51,'[1]V. Seguridad'!$C$4:$C$18,'[1]V. Seguridad'!$E$4:$E$18)</f>
        <v>Otra norma legal o constitucional</v>
      </c>
      <c r="AU51" s="1" t="str">
        <f t="shared" si="6"/>
        <v>Otra norma legal o constitucional</v>
      </c>
      <c r="AV51" s="1" t="str">
        <f>LOOKUP(U51,'[1]V. Seguridad'!$C$4:$C$18,'[1]V. Seguridad'!$G$4:$G$18)</f>
        <v>REVISAR CON JURÍDICA</v>
      </c>
    </row>
    <row r="52" spans="2:48" ht="60" x14ac:dyDescent="0.25">
      <c r="B52" s="1" t="s">
        <v>94</v>
      </c>
      <c r="C52" s="1" t="s">
        <v>27</v>
      </c>
      <c r="D52" s="1" t="s">
        <v>446</v>
      </c>
      <c r="E52" s="1" t="s">
        <v>414</v>
      </c>
      <c r="F52" s="1" t="s">
        <v>415</v>
      </c>
      <c r="G52" s="1" t="s">
        <v>447</v>
      </c>
      <c r="H52" s="1" t="s">
        <v>394</v>
      </c>
      <c r="I52" s="1" t="s">
        <v>155</v>
      </c>
      <c r="J52" s="1" t="s">
        <v>8</v>
      </c>
      <c r="K52" s="1" t="s">
        <v>5</v>
      </c>
      <c r="L52" s="1" t="s">
        <v>15</v>
      </c>
      <c r="M52" s="1" t="s">
        <v>175</v>
      </c>
      <c r="N52" s="1">
        <v>2012</v>
      </c>
      <c r="O52" s="1" t="s">
        <v>395</v>
      </c>
      <c r="P52" s="1" t="s">
        <v>448</v>
      </c>
      <c r="Q52" s="1" t="s">
        <v>453</v>
      </c>
      <c r="R52" s="11" t="s">
        <v>398</v>
      </c>
      <c r="S52" s="11" t="s">
        <v>398</v>
      </c>
      <c r="T52" s="11" t="s">
        <v>398</v>
      </c>
      <c r="U52" s="1" t="s">
        <v>399</v>
      </c>
      <c r="W52" s="15" t="s">
        <v>400</v>
      </c>
      <c r="X52" s="1" t="s">
        <v>425</v>
      </c>
      <c r="Y52" s="1" t="s">
        <v>402</v>
      </c>
      <c r="Z52" s="1" t="s">
        <v>403</v>
      </c>
      <c r="AA52" s="1" t="s">
        <v>403</v>
      </c>
      <c r="AB52" s="1" t="s">
        <v>451</v>
      </c>
      <c r="AC52" s="12">
        <v>43536</v>
      </c>
      <c r="AD52" s="13" t="str">
        <f t="shared" si="0"/>
        <v>ACTIVO CALIFICADO</v>
      </c>
      <c r="AE52" s="11">
        <f t="shared" si="7"/>
        <v>5</v>
      </c>
      <c r="AF52" s="11">
        <f t="shared" si="7"/>
        <v>5</v>
      </c>
      <c r="AG52" s="11">
        <f t="shared" si="7"/>
        <v>5</v>
      </c>
      <c r="AH52" s="11" t="str">
        <f>LOOKUP(U52,Clasifica,'[1]V. Seguridad'!$D$4:$D$18)</f>
        <v>Alto</v>
      </c>
      <c r="AI52" s="11" t="e">
        <f>LOOKUP(V52,HWSW,'[1]V. Seguridad'!$E$22:$E$25)</f>
        <v>#N/A</v>
      </c>
      <c r="AJ52" s="11" t="str">
        <f>LOOKUP(W52,'[1]V. Seguridad'!$C$31:$C$35,'[1]V. Seguridad'!$E$31:$E$35)</f>
        <v>Medio</v>
      </c>
      <c r="AK52" s="11" t="str">
        <f t="shared" si="2"/>
        <v>Bajo</v>
      </c>
      <c r="AL52" s="11">
        <f t="shared" si="8"/>
        <v>3</v>
      </c>
      <c r="AM52" s="11">
        <f t="shared" si="8"/>
        <v>0</v>
      </c>
      <c r="AN52" s="11">
        <f t="shared" si="8"/>
        <v>2</v>
      </c>
      <c r="AO52" s="11">
        <f t="shared" si="8"/>
        <v>1</v>
      </c>
      <c r="AP52" s="11">
        <f>IF(X52="",0,(LOOKUP(X52,Dispo,'[1]V. Seguridad'!$D$41:$D$45)*(LOOKUP(Y52,Tiempo,VTiempo))))</f>
        <v>0.625</v>
      </c>
      <c r="AQ52" s="11">
        <f t="shared" si="4"/>
        <v>3</v>
      </c>
      <c r="AR52" s="14" t="str">
        <f t="shared" si="5"/>
        <v>Alto</v>
      </c>
      <c r="AS52" s="1" t="str">
        <f>LOOKUP(U52,Clasifica,'[1]V. Seguridad'!$F$4:$F$18)</f>
        <v>REVISAR CON JURÍDICA</v>
      </c>
      <c r="AT52" s="1" t="str">
        <f>LOOKUP(U52,'[1]V. Seguridad'!$C$4:$C$18,'[1]V. Seguridad'!$E$4:$E$18)</f>
        <v>Otra norma legal o constitucional</v>
      </c>
      <c r="AU52" s="1" t="str">
        <f t="shared" si="6"/>
        <v>Otra norma legal o constitucional</v>
      </c>
      <c r="AV52" s="1" t="str">
        <f>LOOKUP(U52,'[1]V. Seguridad'!$C$4:$C$18,'[1]V. Seguridad'!$G$4:$G$18)</f>
        <v>REVISAR CON JURÍDICA</v>
      </c>
    </row>
    <row r="53" spans="2:48" ht="60" x14ac:dyDescent="0.25">
      <c r="B53" s="1" t="s">
        <v>95</v>
      </c>
      <c r="C53" s="1" t="s">
        <v>27</v>
      </c>
      <c r="D53" s="1" t="s">
        <v>446</v>
      </c>
      <c r="E53" s="1" t="s">
        <v>414</v>
      </c>
      <c r="F53" s="1" t="s">
        <v>415</v>
      </c>
      <c r="G53" s="1" t="s">
        <v>447</v>
      </c>
      <c r="H53" s="1" t="s">
        <v>394</v>
      </c>
      <c r="I53" s="1" t="s">
        <v>156</v>
      </c>
      <c r="J53" s="1" t="s">
        <v>8</v>
      </c>
      <c r="K53" s="1" t="s">
        <v>5</v>
      </c>
      <c r="L53" s="1" t="s">
        <v>15</v>
      </c>
      <c r="M53" s="1" t="s">
        <v>175</v>
      </c>
      <c r="N53" s="1">
        <v>2012</v>
      </c>
      <c r="O53" s="1" t="s">
        <v>395</v>
      </c>
      <c r="P53" s="1" t="s">
        <v>448</v>
      </c>
      <c r="Q53" s="1" t="s">
        <v>453</v>
      </c>
      <c r="R53" s="11" t="s">
        <v>398</v>
      </c>
      <c r="S53" s="11" t="s">
        <v>398</v>
      </c>
      <c r="T53" s="11" t="s">
        <v>398</v>
      </c>
      <c r="U53" s="1" t="s">
        <v>399</v>
      </c>
      <c r="W53" s="15" t="s">
        <v>400</v>
      </c>
      <c r="X53" s="1" t="s">
        <v>425</v>
      </c>
      <c r="Y53" s="1" t="s">
        <v>402</v>
      </c>
      <c r="Z53" s="1" t="s">
        <v>403</v>
      </c>
      <c r="AA53" s="1" t="s">
        <v>403</v>
      </c>
      <c r="AB53" s="1" t="s">
        <v>451</v>
      </c>
      <c r="AC53" s="12">
        <v>43536</v>
      </c>
      <c r="AD53" s="13" t="str">
        <f t="shared" si="0"/>
        <v>ACTIVO CALIFICADO</v>
      </c>
      <c r="AE53" s="11">
        <f t="shared" si="7"/>
        <v>5</v>
      </c>
      <c r="AF53" s="11">
        <f t="shared" si="7"/>
        <v>5</v>
      </c>
      <c r="AG53" s="11">
        <f t="shared" si="7"/>
        <v>5</v>
      </c>
      <c r="AH53" s="11" t="str">
        <f>LOOKUP(U53,Clasifica,'[1]V. Seguridad'!$D$4:$D$18)</f>
        <v>Alto</v>
      </c>
      <c r="AI53" s="11" t="e">
        <f>LOOKUP(V53,HWSW,'[1]V. Seguridad'!$E$22:$E$25)</f>
        <v>#N/A</v>
      </c>
      <c r="AJ53" s="11" t="str">
        <f>LOOKUP(W53,'[1]V. Seguridad'!$C$31:$C$35,'[1]V. Seguridad'!$E$31:$E$35)</f>
        <v>Medio</v>
      </c>
      <c r="AK53" s="11" t="str">
        <f t="shared" si="2"/>
        <v>Bajo</v>
      </c>
      <c r="AL53" s="11">
        <f t="shared" si="8"/>
        <v>3</v>
      </c>
      <c r="AM53" s="11">
        <f t="shared" si="8"/>
        <v>0</v>
      </c>
      <c r="AN53" s="11">
        <f t="shared" si="8"/>
        <v>2</v>
      </c>
      <c r="AO53" s="11">
        <f t="shared" si="8"/>
        <v>1</v>
      </c>
      <c r="AP53" s="11">
        <f>IF(X53="",0,(LOOKUP(X53,Dispo,'[1]V. Seguridad'!$D$41:$D$45)*(LOOKUP(Y53,Tiempo,VTiempo))))</f>
        <v>0.625</v>
      </c>
      <c r="AQ53" s="11">
        <f t="shared" si="4"/>
        <v>3</v>
      </c>
      <c r="AR53" s="14" t="str">
        <f t="shared" si="5"/>
        <v>Alto</v>
      </c>
      <c r="AS53" s="1" t="str">
        <f>LOOKUP(U53,Clasifica,'[1]V. Seguridad'!$F$4:$F$18)</f>
        <v>REVISAR CON JURÍDICA</v>
      </c>
      <c r="AT53" s="1" t="str">
        <f>LOOKUP(U53,'[1]V. Seguridad'!$C$4:$C$18,'[1]V. Seguridad'!$E$4:$E$18)</f>
        <v>Otra norma legal o constitucional</v>
      </c>
      <c r="AU53" s="1" t="str">
        <f t="shared" si="6"/>
        <v>Otra norma legal o constitucional</v>
      </c>
      <c r="AV53" s="1" t="str">
        <f>LOOKUP(U53,'[1]V. Seguridad'!$C$4:$C$18,'[1]V. Seguridad'!$G$4:$G$18)</f>
        <v>REVISAR CON JURÍDICA</v>
      </c>
    </row>
    <row r="54" spans="2:48" ht="60" x14ac:dyDescent="0.25">
      <c r="B54" s="1" t="s">
        <v>96</v>
      </c>
      <c r="C54" s="1" t="s">
        <v>27</v>
      </c>
      <c r="D54" s="1" t="s">
        <v>446</v>
      </c>
      <c r="E54" s="1" t="s">
        <v>414</v>
      </c>
      <c r="F54" s="1" t="s">
        <v>415</v>
      </c>
      <c r="G54" s="1" t="s">
        <v>447</v>
      </c>
      <c r="H54" s="1" t="s">
        <v>394</v>
      </c>
      <c r="I54" s="1" t="s">
        <v>157</v>
      </c>
      <c r="J54" s="1" t="s">
        <v>8</v>
      </c>
      <c r="K54" s="1" t="s">
        <v>5</v>
      </c>
      <c r="L54" s="1" t="s">
        <v>15</v>
      </c>
      <c r="M54" s="1" t="s">
        <v>175</v>
      </c>
      <c r="N54" s="1">
        <v>2012</v>
      </c>
      <c r="O54" s="1" t="s">
        <v>395</v>
      </c>
      <c r="P54" s="1" t="s">
        <v>448</v>
      </c>
      <c r="Q54" s="1" t="s">
        <v>453</v>
      </c>
      <c r="R54" s="11" t="s">
        <v>398</v>
      </c>
      <c r="S54" s="11" t="s">
        <v>398</v>
      </c>
      <c r="T54" s="11" t="s">
        <v>398</v>
      </c>
      <c r="U54" s="1" t="s">
        <v>399</v>
      </c>
      <c r="W54" s="15" t="s">
        <v>400</v>
      </c>
      <c r="X54" s="1" t="s">
        <v>425</v>
      </c>
      <c r="Y54" s="1" t="s">
        <v>402</v>
      </c>
      <c r="Z54" s="1" t="s">
        <v>403</v>
      </c>
      <c r="AA54" s="1" t="s">
        <v>403</v>
      </c>
      <c r="AB54" s="1" t="s">
        <v>451</v>
      </c>
      <c r="AC54" s="12">
        <v>43536</v>
      </c>
      <c r="AD54" s="13" t="str">
        <f t="shared" si="0"/>
        <v>ACTIVO CALIFICADO</v>
      </c>
      <c r="AE54" s="11">
        <f t="shared" si="7"/>
        <v>5</v>
      </c>
      <c r="AF54" s="11">
        <f t="shared" si="7"/>
        <v>5</v>
      </c>
      <c r="AG54" s="11">
        <f t="shared" si="7"/>
        <v>5</v>
      </c>
      <c r="AH54" s="11" t="str">
        <f>LOOKUP(U54,Clasifica,'[1]V. Seguridad'!$D$4:$D$18)</f>
        <v>Alto</v>
      </c>
      <c r="AI54" s="11" t="e">
        <f>LOOKUP(V54,HWSW,'[1]V. Seguridad'!$E$22:$E$25)</f>
        <v>#N/A</v>
      </c>
      <c r="AJ54" s="11" t="str">
        <f>LOOKUP(W54,'[1]V. Seguridad'!$C$31:$C$35,'[1]V. Seguridad'!$E$31:$E$35)</f>
        <v>Medio</v>
      </c>
      <c r="AK54" s="11" t="str">
        <f t="shared" si="2"/>
        <v>Bajo</v>
      </c>
      <c r="AL54" s="11">
        <f t="shared" si="8"/>
        <v>3</v>
      </c>
      <c r="AM54" s="11">
        <f t="shared" si="8"/>
        <v>0</v>
      </c>
      <c r="AN54" s="11">
        <f t="shared" si="8"/>
        <v>2</v>
      </c>
      <c r="AO54" s="11">
        <f t="shared" si="8"/>
        <v>1</v>
      </c>
      <c r="AP54" s="11">
        <f>IF(X54="",0,(LOOKUP(X54,Dispo,'[1]V. Seguridad'!$D$41:$D$45)*(LOOKUP(Y54,Tiempo,VTiempo))))</f>
        <v>0.625</v>
      </c>
      <c r="AQ54" s="11">
        <f t="shared" si="4"/>
        <v>3</v>
      </c>
      <c r="AR54" s="14" t="str">
        <f t="shared" si="5"/>
        <v>Alto</v>
      </c>
      <c r="AS54" s="1" t="str">
        <f>LOOKUP(U54,Clasifica,'[1]V. Seguridad'!$F$4:$F$18)</f>
        <v>REVISAR CON JURÍDICA</v>
      </c>
      <c r="AT54" s="1" t="str">
        <f>LOOKUP(U54,'[1]V. Seguridad'!$C$4:$C$18,'[1]V. Seguridad'!$E$4:$E$18)</f>
        <v>Otra norma legal o constitucional</v>
      </c>
      <c r="AU54" s="1" t="str">
        <f t="shared" si="6"/>
        <v>Otra norma legal o constitucional</v>
      </c>
      <c r="AV54" s="1" t="str">
        <f>LOOKUP(U54,'[1]V. Seguridad'!$C$4:$C$18,'[1]V. Seguridad'!$G$4:$G$18)</f>
        <v>REVISAR CON JURÍDICA</v>
      </c>
    </row>
    <row r="55" spans="2:48" ht="60" x14ac:dyDescent="0.25">
      <c r="B55" s="1" t="s">
        <v>97</v>
      </c>
      <c r="C55" s="1" t="s">
        <v>27</v>
      </c>
      <c r="D55" s="1" t="s">
        <v>446</v>
      </c>
      <c r="E55" s="1" t="s">
        <v>414</v>
      </c>
      <c r="F55" s="1" t="s">
        <v>415</v>
      </c>
      <c r="G55" s="1" t="s">
        <v>447</v>
      </c>
      <c r="H55" s="1" t="s">
        <v>394</v>
      </c>
      <c r="I55" s="1" t="s">
        <v>158</v>
      </c>
      <c r="J55" s="1" t="s">
        <v>8</v>
      </c>
      <c r="K55" s="1" t="s">
        <v>5</v>
      </c>
      <c r="L55" s="1" t="s">
        <v>15</v>
      </c>
      <c r="M55" s="1" t="s">
        <v>175</v>
      </c>
      <c r="N55" s="1">
        <v>2012</v>
      </c>
      <c r="O55" s="1" t="s">
        <v>395</v>
      </c>
      <c r="P55" s="1" t="s">
        <v>448</v>
      </c>
      <c r="Q55" s="1" t="s">
        <v>453</v>
      </c>
      <c r="R55" s="11" t="s">
        <v>398</v>
      </c>
      <c r="S55" s="11" t="s">
        <v>398</v>
      </c>
      <c r="T55" s="11" t="s">
        <v>398</v>
      </c>
      <c r="U55" s="1" t="s">
        <v>399</v>
      </c>
      <c r="W55" s="15" t="s">
        <v>400</v>
      </c>
      <c r="X55" s="1" t="s">
        <v>425</v>
      </c>
      <c r="Y55" s="1" t="s">
        <v>402</v>
      </c>
      <c r="Z55" s="1" t="s">
        <v>403</v>
      </c>
      <c r="AA55" s="1" t="s">
        <v>403</v>
      </c>
      <c r="AB55" s="1" t="s">
        <v>451</v>
      </c>
      <c r="AC55" s="12">
        <v>43536</v>
      </c>
      <c r="AD55" s="13" t="str">
        <f t="shared" si="0"/>
        <v>ACTIVO CALIFICADO</v>
      </c>
      <c r="AE55" s="11">
        <f t="shared" si="7"/>
        <v>5</v>
      </c>
      <c r="AF55" s="11">
        <f t="shared" si="7"/>
        <v>5</v>
      </c>
      <c r="AG55" s="11">
        <f t="shared" si="7"/>
        <v>5</v>
      </c>
      <c r="AH55" s="11" t="str">
        <f>LOOKUP(U55,Clasifica,'[1]V. Seguridad'!$D$4:$D$18)</f>
        <v>Alto</v>
      </c>
      <c r="AI55" s="11" t="e">
        <f>LOOKUP(V55,HWSW,'[1]V. Seguridad'!$E$22:$E$25)</f>
        <v>#N/A</v>
      </c>
      <c r="AJ55" s="11" t="str">
        <f>LOOKUP(W55,'[1]V. Seguridad'!$C$31:$C$35,'[1]V. Seguridad'!$E$31:$E$35)</f>
        <v>Medio</v>
      </c>
      <c r="AK55" s="11" t="str">
        <f t="shared" si="2"/>
        <v>Bajo</v>
      </c>
      <c r="AL55" s="11">
        <f t="shared" si="8"/>
        <v>3</v>
      </c>
      <c r="AM55" s="11">
        <f t="shared" si="8"/>
        <v>0</v>
      </c>
      <c r="AN55" s="11">
        <f t="shared" si="8"/>
        <v>2</v>
      </c>
      <c r="AO55" s="11">
        <f t="shared" si="8"/>
        <v>1</v>
      </c>
      <c r="AP55" s="11">
        <f>IF(X55="",0,(LOOKUP(X55,Dispo,'[1]V. Seguridad'!$D$41:$D$45)*(LOOKUP(Y55,Tiempo,VTiempo))))</f>
        <v>0.625</v>
      </c>
      <c r="AQ55" s="11">
        <f t="shared" si="4"/>
        <v>3</v>
      </c>
      <c r="AR55" s="14" t="str">
        <f t="shared" si="5"/>
        <v>Alto</v>
      </c>
      <c r="AS55" s="1" t="str">
        <f>LOOKUP(U55,Clasifica,'[1]V. Seguridad'!$F$4:$F$18)</f>
        <v>REVISAR CON JURÍDICA</v>
      </c>
      <c r="AT55" s="1" t="str">
        <f>LOOKUP(U55,'[1]V. Seguridad'!$C$4:$C$18,'[1]V. Seguridad'!$E$4:$E$18)</f>
        <v>Otra norma legal o constitucional</v>
      </c>
      <c r="AU55" s="1" t="str">
        <f t="shared" si="6"/>
        <v>Otra norma legal o constitucional</v>
      </c>
      <c r="AV55" s="1" t="str">
        <f>LOOKUP(U55,'[1]V. Seguridad'!$C$4:$C$18,'[1]V. Seguridad'!$G$4:$G$18)</f>
        <v>REVISAR CON JURÍDICA</v>
      </c>
    </row>
    <row r="56" spans="2:48" ht="45" x14ac:dyDescent="0.25">
      <c r="B56" s="1" t="s">
        <v>98</v>
      </c>
      <c r="C56" s="1" t="s">
        <v>27</v>
      </c>
      <c r="D56" s="1" t="s">
        <v>446</v>
      </c>
      <c r="E56" s="1" t="s">
        <v>414</v>
      </c>
      <c r="F56" s="1" t="s">
        <v>415</v>
      </c>
      <c r="G56" s="1" t="s">
        <v>447</v>
      </c>
      <c r="H56" s="1" t="s">
        <v>394</v>
      </c>
      <c r="I56" s="1" t="s">
        <v>159</v>
      </c>
      <c r="J56" s="1" t="s">
        <v>8</v>
      </c>
      <c r="K56" s="1" t="s">
        <v>5</v>
      </c>
      <c r="L56" s="1" t="s">
        <v>183</v>
      </c>
      <c r="M56" s="1" t="s">
        <v>174</v>
      </c>
      <c r="N56" s="1">
        <v>2012</v>
      </c>
      <c r="O56" s="1" t="s">
        <v>405</v>
      </c>
      <c r="P56" s="1" t="s">
        <v>448</v>
      </c>
      <c r="Q56" s="1" t="s">
        <v>449</v>
      </c>
      <c r="R56" s="11" t="s">
        <v>398</v>
      </c>
      <c r="S56" s="11" t="s">
        <v>398</v>
      </c>
      <c r="T56" s="11" t="s">
        <v>398</v>
      </c>
      <c r="U56" s="1" t="s">
        <v>399</v>
      </c>
      <c r="W56" s="1" t="s">
        <v>400</v>
      </c>
      <c r="X56" s="1" t="s">
        <v>401</v>
      </c>
      <c r="Y56" s="1" t="s">
        <v>408</v>
      </c>
      <c r="Z56" s="1" t="s">
        <v>403</v>
      </c>
      <c r="AA56" s="1" t="s">
        <v>403</v>
      </c>
      <c r="AB56" s="1" t="s">
        <v>451</v>
      </c>
      <c r="AC56" s="12">
        <v>43536</v>
      </c>
      <c r="AD56" s="13" t="str">
        <f t="shared" si="0"/>
        <v>ACTIVO CALIFICADO</v>
      </c>
      <c r="AE56" s="11">
        <f t="shared" si="7"/>
        <v>5</v>
      </c>
      <c r="AF56" s="11">
        <f t="shared" si="7"/>
        <v>5</v>
      </c>
      <c r="AG56" s="11">
        <f t="shared" si="7"/>
        <v>5</v>
      </c>
      <c r="AH56" s="11" t="str">
        <f>LOOKUP(U56,Clasifica,'[1]V. Seguridad'!$D$4:$D$18)</f>
        <v>Alto</v>
      </c>
      <c r="AI56" s="11" t="e">
        <f>LOOKUP(V56,HWSW,'[1]V. Seguridad'!$E$22:$E$25)</f>
        <v>#N/A</v>
      </c>
      <c r="AJ56" s="11" t="str">
        <f>LOOKUP(W56,'[1]V. Seguridad'!$C$31:$C$35,'[1]V. Seguridad'!$E$31:$E$35)</f>
        <v>Medio</v>
      </c>
      <c r="AK56" s="11" t="str">
        <f t="shared" si="2"/>
        <v>Alto</v>
      </c>
      <c r="AL56" s="11">
        <f t="shared" si="8"/>
        <v>3</v>
      </c>
      <c r="AM56" s="11">
        <f t="shared" si="8"/>
        <v>0</v>
      </c>
      <c r="AN56" s="11">
        <f t="shared" si="8"/>
        <v>2</v>
      </c>
      <c r="AO56" s="11">
        <f t="shared" si="8"/>
        <v>3</v>
      </c>
      <c r="AP56" s="11">
        <f>IF(X56="",0,(LOOKUP(X56,Dispo,'[1]V. Seguridad'!$D$41:$D$45)*(LOOKUP(Y56,Tiempo,VTiempo))))</f>
        <v>4</v>
      </c>
      <c r="AQ56" s="11">
        <f t="shared" si="4"/>
        <v>3</v>
      </c>
      <c r="AR56" s="14" t="str">
        <f t="shared" si="5"/>
        <v>Alto</v>
      </c>
      <c r="AS56" s="1" t="str">
        <f>LOOKUP(U56,Clasifica,'[1]V. Seguridad'!$F$4:$F$18)</f>
        <v>REVISAR CON JURÍDICA</v>
      </c>
      <c r="AT56" s="1" t="str">
        <f>LOOKUP(U56,'[1]V. Seguridad'!$C$4:$C$18,'[1]V. Seguridad'!$E$4:$E$18)</f>
        <v>Otra norma legal o constitucional</v>
      </c>
      <c r="AU56" s="1" t="str">
        <f t="shared" si="6"/>
        <v>Otra norma legal o constitucional</v>
      </c>
      <c r="AV56" s="1" t="str">
        <f>LOOKUP(U56,'[1]V. Seguridad'!$C$4:$C$18,'[1]V. Seguridad'!$G$4:$G$18)</f>
        <v>REVISAR CON JURÍDICA</v>
      </c>
    </row>
    <row r="57" spans="2:48" ht="60" x14ac:dyDescent="0.25">
      <c r="B57" s="1" t="s">
        <v>99</v>
      </c>
      <c r="C57" s="1" t="s">
        <v>100</v>
      </c>
      <c r="D57" s="1" t="s">
        <v>446</v>
      </c>
      <c r="E57" s="1" t="s">
        <v>414</v>
      </c>
      <c r="F57" s="1" t="s">
        <v>415</v>
      </c>
      <c r="G57" s="1" t="s">
        <v>447</v>
      </c>
      <c r="H57" s="1" t="s">
        <v>394</v>
      </c>
      <c r="I57" s="1" t="s">
        <v>160</v>
      </c>
      <c r="J57" s="1" t="s">
        <v>8</v>
      </c>
      <c r="K57" s="1" t="s">
        <v>5</v>
      </c>
      <c r="L57" s="1" t="s">
        <v>15</v>
      </c>
      <c r="M57" s="1" t="s">
        <v>175</v>
      </c>
      <c r="N57" s="1">
        <v>2012</v>
      </c>
      <c r="O57" s="1" t="s">
        <v>395</v>
      </c>
      <c r="P57" s="1" t="s">
        <v>448</v>
      </c>
      <c r="Q57" s="1" t="s">
        <v>453</v>
      </c>
      <c r="R57" s="11" t="s">
        <v>398</v>
      </c>
      <c r="S57" s="11" t="s">
        <v>398</v>
      </c>
      <c r="T57" s="11" t="s">
        <v>398</v>
      </c>
      <c r="U57" s="1" t="s">
        <v>399</v>
      </c>
      <c r="W57" s="15" t="s">
        <v>400</v>
      </c>
      <c r="X57" s="1" t="s">
        <v>425</v>
      </c>
      <c r="Y57" s="1" t="s">
        <v>402</v>
      </c>
      <c r="Z57" s="1" t="s">
        <v>403</v>
      </c>
      <c r="AA57" s="1" t="s">
        <v>403</v>
      </c>
      <c r="AB57" s="1" t="s">
        <v>451</v>
      </c>
      <c r="AC57" s="12">
        <v>43536</v>
      </c>
      <c r="AD57" s="13" t="str">
        <f t="shared" si="0"/>
        <v>ACTIVO CALIFICADO</v>
      </c>
      <c r="AE57" s="11">
        <f t="shared" si="7"/>
        <v>5</v>
      </c>
      <c r="AF57" s="11">
        <f t="shared" si="7"/>
        <v>5</v>
      </c>
      <c r="AG57" s="11">
        <f t="shared" si="7"/>
        <v>5</v>
      </c>
      <c r="AH57" s="11" t="str">
        <f>LOOKUP(U57,Clasifica,'[1]V. Seguridad'!$D$4:$D$18)</f>
        <v>Alto</v>
      </c>
      <c r="AI57" s="11" t="e">
        <f>LOOKUP(V57,HWSW,'[1]V. Seguridad'!$E$22:$E$25)</f>
        <v>#N/A</v>
      </c>
      <c r="AJ57" s="11" t="str">
        <f>LOOKUP(W57,'[1]V. Seguridad'!$C$31:$C$35,'[1]V. Seguridad'!$E$31:$E$35)</f>
        <v>Medio</v>
      </c>
      <c r="AK57" s="11" t="str">
        <f t="shared" si="2"/>
        <v>Bajo</v>
      </c>
      <c r="AL57" s="11">
        <f t="shared" si="8"/>
        <v>3</v>
      </c>
      <c r="AM57" s="11">
        <f t="shared" si="8"/>
        <v>0</v>
      </c>
      <c r="AN57" s="11">
        <f t="shared" si="8"/>
        <v>2</v>
      </c>
      <c r="AO57" s="11">
        <f t="shared" si="8"/>
        <v>1</v>
      </c>
      <c r="AP57" s="11">
        <f>IF(X57="",0,(LOOKUP(X57,Dispo,'[1]V. Seguridad'!$D$41:$D$45)*(LOOKUP(Y57,Tiempo,VTiempo))))</f>
        <v>0.625</v>
      </c>
      <c r="AQ57" s="11">
        <f t="shared" si="4"/>
        <v>3</v>
      </c>
      <c r="AR57" s="14" t="str">
        <f t="shared" si="5"/>
        <v>Alto</v>
      </c>
      <c r="AS57" s="1" t="str">
        <f>LOOKUP(U57,Clasifica,'[1]V. Seguridad'!$F$4:$F$18)</f>
        <v>REVISAR CON JURÍDICA</v>
      </c>
      <c r="AT57" s="1" t="str">
        <f>LOOKUP(U57,'[1]V. Seguridad'!$C$4:$C$18,'[1]V. Seguridad'!$E$4:$E$18)</f>
        <v>Otra norma legal o constitucional</v>
      </c>
      <c r="AU57" s="1" t="str">
        <f t="shared" si="6"/>
        <v>Otra norma legal o constitucional</v>
      </c>
      <c r="AV57" s="1" t="str">
        <f>LOOKUP(U57,'[1]V. Seguridad'!$C$4:$C$18,'[1]V. Seguridad'!$G$4:$G$18)</f>
        <v>REVISAR CON JURÍDICA</v>
      </c>
    </row>
    <row r="58" spans="2:48" ht="60" x14ac:dyDescent="0.25">
      <c r="B58" s="1" t="s">
        <v>55</v>
      </c>
      <c r="C58" s="1" t="s">
        <v>56</v>
      </c>
      <c r="D58" s="1" t="s">
        <v>454</v>
      </c>
      <c r="E58" s="1" t="s">
        <v>455</v>
      </c>
      <c r="F58" s="1" t="s">
        <v>456</v>
      </c>
      <c r="G58" s="1"/>
      <c r="H58" s="1" t="s">
        <v>394</v>
      </c>
      <c r="I58" s="1" t="s">
        <v>194</v>
      </c>
      <c r="J58" s="1" t="s">
        <v>8</v>
      </c>
      <c r="K58" s="1" t="s">
        <v>5</v>
      </c>
      <c r="L58" s="1" t="s">
        <v>14</v>
      </c>
      <c r="M58" s="1" t="s">
        <v>170</v>
      </c>
      <c r="N58" s="1">
        <v>2012</v>
      </c>
      <c r="O58" s="1" t="s">
        <v>395</v>
      </c>
      <c r="P58" s="1" t="s">
        <v>422</v>
      </c>
      <c r="Q58" s="1" t="s">
        <v>457</v>
      </c>
      <c r="R58" s="11" t="s">
        <v>398</v>
      </c>
      <c r="S58" s="11" t="s">
        <v>398</v>
      </c>
      <c r="T58" s="11" t="s">
        <v>398</v>
      </c>
      <c r="U58" s="1" t="s">
        <v>399</v>
      </c>
      <c r="W58" s="1" t="s">
        <v>400</v>
      </c>
      <c r="X58" s="1" t="s">
        <v>425</v>
      </c>
      <c r="Y58" s="1" t="s">
        <v>426</v>
      </c>
      <c r="Z58" s="1" t="s">
        <v>403</v>
      </c>
      <c r="AA58" s="1" t="s">
        <v>403</v>
      </c>
      <c r="AB58" s="1" t="s">
        <v>432</v>
      </c>
      <c r="AC58" s="12">
        <v>43530</v>
      </c>
      <c r="AD58" s="13" t="str">
        <f t="shared" si="0"/>
        <v>ACTIVO CALIFICADO</v>
      </c>
      <c r="AE58" s="11">
        <f t="shared" si="7"/>
        <v>5</v>
      </c>
      <c r="AF58" s="11">
        <f t="shared" si="7"/>
        <v>5</v>
      </c>
      <c r="AG58" s="11">
        <f t="shared" si="7"/>
        <v>5</v>
      </c>
      <c r="AH58" s="11" t="str">
        <f>LOOKUP(U58,Clasifica,'[1]V. Seguridad'!$D$4:$D$18)</f>
        <v>Alto</v>
      </c>
      <c r="AI58" s="11" t="e">
        <f>LOOKUP(V58,HWSW,'[1]V. Seguridad'!$E$22:$E$25)</f>
        <v>#N/A</v>
      </c>
      <c r="AJ58" s="11" t="str">
        <f>LOOKUP(W58,'[1]V. Seguridad'!$C$31:$C$35,'[1]V. Seguridad'!$E$31:$E$35)</f>
        <v>Medio</v>
      </c>
      <c r="AK58" s="11" t="str">
        <f t="shared" si="2"/>
        <v>Bajo</v>
      </c>
      <c r="AL58" s="11">
        <f t="shared" si="8"/>
        <v>3</v>
      </c>
      <c r="AM58" s="11">
        <f t="shared" si="8"/>
        <v>0</v>
      </c>
      <c r="AN58" s="11">
        <f t="shared" si="8"/>
        <v>2</v>
      </c>
      <c r="AO58" s="11">
        <f t="shared" si="8"/>
        <v>1</v>
      </c>
      <c r="AP58" s="11">
        <f>IF(X58="",0,(LOOKUP(X58,Dispo,'[1]V. Seguridad'!$D$41:$D$45)*(LOOKUP(Y58,Tiempo,VTiempo))))</f>
        <v>0.75</v>
      </c>
      <c r="AQ58" s="11">
        <f t="shared" si="4"/>
        <v>3</v>
      </c>
      <c r="AR58" s="14" t="str">
        <f t="shared" si="5"/>
        <v>Alto</v>
      </c>
      <c r="AS58" s="1" t="str">
        <f>LOOKUP(U58,Clasifica,'[1]V. Seguridad'!$F$4:$F$18)</f>
        <v>REVISAR CON JURÍDICA</v>
      </c>
      <c r="AT58" s="1" t="str">
        <f>LOOKUP(U58,'[1]V. Seguridad'!$C$4:$C$18,'[1]V. Seguridad'!$E$4:$E$18)</f>
        <v>Otra norma legal o constitucional</v>
      </c>
      <c r="AU58" s="1" t="str">
        <f t="shared" si="6"/>
        <v>Otra norma legal o constitucional</v>
      </c>
      <c r="AV58" s="1" t="str">
        <f>LOOKUP(U58,'[1]V. Seguridad'!$C$4:$C$18,'[1]V. Seguridad'!$G$4:$G$18)</f>
        <v>REVISAR CON JURÍDICA</v>
      </c>
    </row>
    <row r="59" spans="2:48" ht="60" x14ac:dyDescent="0.25">
      <c r="B59" s="1" t="s">
        <v>55</v>
      </c>
      <c r="C59" s="1" t="s">
        <v>56</v>
      </c>
      <c r="D59" s="1" t="s">
        <v>454</v>
      </c>
      <c r="E59" s="1" t="s">
        <v>455</v>
      </c>
      <c r="F59" s="1" t="s">
        <v>456</v>
      </c>
      <c r="G59" s="1"/>
      <c r="H59" s="1" t="s">
        <v>394</v>
      </c>
      <c r="I59" s="1" t="s">
        <v>186</v>
      </c>
      <c r="J59" s="1" t="s">
        <v>8</v>
      </c>
      <c r="K59" s="1" t="s">
        <v>5</v>
      </c>
      <c r="L59" s="1" t="s">
        <v>14</v>
      </c>
      <c r="M59" s="1" t="s">
        <v>170</v>
      </c>
      <c r="N59" s="1">
        <v>2012</v>
      </c>
      <c r="O59" s="1" t="s">
        <v>395</v>
      </c>
      <c r="P59" s="1" t="s">
        <v>458</v>
      </c>
      <c r="Q59" s="1" t="s">
        <v>417</v>
      </c>
      <c r="R59" s="11" t="s">
        <v>398</v>
      </c>
      <c r="S59" s="11" t="s">
        <v>398</v>
      </c>
      <c r="T59" s="11" t="s">
        <v>398</v>
      </c>
      <c r="U59" s="1" t="s">
        <v>399</v>
      </c>
      <c r="W59" s="1" t="s">
        <v>400</v>
      </c>
      <c r="X59" s="1" t="s">
        <v>425</v>
      </c>
      <c r="Y59" s="1" t="s">
        <v>426</v>
      </c>
      <c r="Z59" s="1" t="s">
        <v>403</v>
      </c>
      <c r="AA59" s="1" t="s">
        <v>403</v>
      </c>
      <c r="AB59" s="1" t="s">
        <v>432</v>
      </c>
      <c r="AC59" s="12">
        <v>43530</v>
      </c>
      <c r="AD59" s="13" t="str">
        <f t="shared" si="0"/>
        <v>ACTIVO CALIFICADO</v>
      </c>
      <c r="AE59" s="11">
        <f t="shared" si="7"/>
        <v>5</v>
      </c>
      <c r="AF59" s="11">
        <f t="shared" si="7"/>
        <v>5</v>
      </c>
      <c r="AG59" s="11">
        <f t="shared" si="7"/>
        <v>5</v>
      </c>
      <c r="AH59" s="11" t="str">
        <f>LOOKUP(U59,Clasifica,'[1]V. Seguridad'!$D$4:$D$18)</f>
        <v>Alto</v>
      </c>
      <c r="AI59" s="11" t="e">
        <f>LOOKUP(V59,HWSW,'[1]V. Seguridad'!$E$22:$E$25)</f>
        <v>#N/A</v>
      </c>
      <c r="AJ59" s="11" t="str">
        <f>LOOKUP(W59,'[1]V. Seguridad'!$C$31:$C$35,'[1]V. Seguridad'!$E$31:$E$35)</f>
        <v>Medio</v>
      </c>
      <c r="AK59" s="11" t="str">
        <f t="shared" si="2"/>
        <v>Bajo</v>
      </c>
      <c r="AL59" s="11">
        <f t="shared" si="8"/>
        <v>3</v>
      </c>
      <c r="AM59" s="11">
        <f t="shared" si="8"/>
        <v>0</v>
      </c>
      <c r="AN59" s="11">
        <f t="shared" si="8"/>
        <v>2</v>
      </c>
      <c r="AO59" s="11">
        <f t="shared" si="8"/>
        <v>1</v>
      </c>
      <c r="AP59" s="11">
        <f>IF(X59="",0,(LOOKUP(X59,Dispo,'[1]V. Seguridad'!$D$41:$D$45)*(LOOKUP(Y59,Tiempo,VTiempo))))</f>
        <v>0.75</v>
      </c>
      <c r="AQ59" s="11">
        <f t="shared" si="4"/>
        <v>3</v>
      </c>
      <c r="AR59" s="14" t="str">
        <f t="shared" si="5"/>
        <v>Alto</v>
      </c>
      <c r="AS59" s="1" t="str">
        <f>LOOKUP(U59,Clasifica,'[1]V. Seguridad'!$F$4:$F$18)</f>
        <v>REVISAR CON JURÍDICA</v>
      </c>
      <c r="AT59" s="1" t="str">
        <f>LOOKUP(U59,'[1]V. Seguridad'!$C$4:$C$18,'[1]V. Seguridad'!$E$4:$E$18)</f>
        <v>Otra norma legal o constitucional</v>
      </c>
      <c r="AU59" s="1" t="str">
        <f t="shared" si="6"/>
        <v>Otra norma legal o constitucional</v>
      </c>
      <c r="AV59" s="1" t="str">
        <f>LOOKUP(U59,'[1]V. Seguridad'!$C$4:$C$18,'[1]V. Seguridad'!$G$4:$G$18)</f>
        <v>REVISAR CON JURÍDICA</v>
      </c>
    </row>
    <row r="60" spans="2:48" ht="60" x14ac:dyDescent="0.25">
      <c r="B60" s="1" t="s">
        <v>55</v>
      </c>
      <c r="C60" s="1" t="s">
        <v>56</v>
      </c>
      <c r="D60" s="1" t="s">
        <v>454</v>
      </c>
      <c r="E60" s="1" t="s">
        <v>455</v>
      </c>
      <c r="F60" s="1" t="s">
        <v>456</v>
      </c>
      <c r="G60" s="1"/>
      <c r="H60" s="1" t="s">
        <v>394</v>
      </c>
      <c r="I60" s="1" t="s">
        <v>187</v>
      </c>
      <c r="J60" s="1" t="s">
        <v>8</v>
      </c>
      <c r="K60" s="1" t="s">
        <v>5</v>
      </c>
      <c r="L60" s="1" t="s">
        <v>14</v>
      </c>
      <c r="M60" s="1" t="s">
        <v>170</v>
      </c>
      <c r="N60" s="1">
        <v>2012</v>
      </c>
      <c r="O60" s="1" t="s">
        <v>395</v>
      </c>
      <c r="P60" s="1" t="s">
        <v>458</v>
      </c>
      <c r="Q60" s="1" t="s">
        <v>417</v>
      </c>
      <c r="R60" s="11" t="s">
        <v>398</v>
      </c>
      <c r="S60" s="11" t="s">
        <v>398</v>
      </c>
      <c r="T60" s="11" t="s">
        <v>398</v>
      </c>
      <c r="U60" s="1" t="s">
        <v>399</v>
      </c>
      <c r="W60" s="1" t="s">
        <v>400</v>
      </c>
      <c r="X60" s="1" t="s">
        <v>425</v>
      </c>
      <c r="Y60" s="1" t="s">
        <v>426</v>
      </c>
      <c r="Z60" s="1" t="s">
        <v>403</v>
      </c>
      <c r="AA60" s="1" t="s">
        <v>403</v>
      </c>
      <c r="AB60" s="1" t="s">
        <v>432</v>
      </c>
      <c r="AC60" s="12">
        <v>43530</v>
      </c>
      <c r="AD60" s="13" t="str">
        <f t="shared" si="0"/>
        <v>ACTIVO CALIFICADO</v>
      </c>
      <c r="AE60" s="11">
        <f t="shared" si="7"/>
        <v>5</v>
      </c>
      <c r="AF60" s="11">
        <f t="shared" si="7"/>
        <v>5</v>
      </c>
      <c r="AG60" s="11">
        <f t="shared" si="7"/>
        <v>5</v>
      </c>
      <c r="AH60" s="11" t="str">
        <f>LOOKUP(U60,Clasifica,'[1]V. Seguridad'!$D$4:$D$18)</f>
        <v>Alto</v>
      </c>
      <c r="AI60" s="11" t="e">
        <f>LOOKUP(V60,HWSW,'[1]V. Seguridad'!$E$22:$E$25)</f>
        <v>#N/A</v>
      </c>
      <c r="AJ60" s="11" t="str">
        <f>LOOKUP(W60,'[1]V. Seguridad'!$C$31:$C$35,'[1]V. Seguridad'!$E$31:$E$35)</f>
        <v>Medio</v>
      </c>
      <c r="AK60" s="11" t="str">
        <f t="shared" si="2"/>
        <v>Bajo</v>
      </c>
      <c r="AL60" s="11">
        <f t="shared" si="8"/>
        <v>3</v>
      </c>
      <c r="AM60" s="11">
        <f t="shared" si="8"/>
        <v>0</v>
      </c>
      <c r="AN60" s="11">
        <f t="shared" si="8"/>
        <v>2</v>
      </c>
      <c r="AO60" s="11">
        <f t="shared" si="8"/>
        <v>1</v>
      </c>
      <c r="AP60" s="11">
        <f>IF(X60="",0,(LOOKUP(X60,Dispo,'[1]V. Seguridad'!$D$41:$D$45)*(LOOKUP(Y60,Tiempo,VTiempo))))</f>
        <v>0.75</v>
      </c>
      <c r="AQ60" s="11">
        <f t="shared" si="4"/>
        <v>3</v>
      </c>
      <c r="AR60" s="14" t="str">
        <f t="shared" si="5"/>
        <v>Alto</v>
      </c>
      <c r="AS60" s="1" t="str">
        <f>LOOKUP(U60,Clasifica,'[1]V. Seguridad'!$F$4:$F$18)</f>
        <v>REVISAR CON JURÍDICA</v>
      </c>
      <c r="AT60" s="1" t="str">
        <f>LOOKUP(U60,'[1]V. Seguridad'!$C$4:$C$18,'[1]V. Seguridad'!$E$4:$E$18)</f>
        <v>Otra norma legal o constitucional</v>
      </c>
      <c r="AU60" s="1" t="str">
        <f t="shared" si="6"/>
        <v>Otra norma legal o constitucional</v>
      </c>
      <c r="AV60" s="1" t="str">
        <f>LOOKUP(U60,'[1]V. Seguridad'!$C$4:$C$18,'[1]V. Seguridad'!$G$4:$G$18)</f>
        <v>REVISAR CON JURÍDICA</v>
      </c>
    </row>
    <row r="61" spans="2:48" ht="60" x14ac:dyDescent="0.25">
      <c r="B61" s="1" t="s">
        <v>55</v>
      </c>
      <c r="C61" s="1" t="s">
        <v>56</v>
      </c>
      <c r="D61" s="1" t="s">
        <v>454</v>
      </c>
      <c r="E61" s="1" t="s">
        <v>455</v>
      </c>
      <c r="F61" s="1" t="s">
        <v>456</v>
      </c>
      <c r="G61" s="1"/>
      <c r="H61" s="1" t="s">
        <v>394</v>
      </c>
      <c r="I61" s="1" t="s">
        <v>188</v>
      </c>
      <c r="J61" s="1" t="s">
        <v>8</v>
      </c>
      <c r="K61" s="1" t="s">
        <v>5</v>
      </c>
      <c r="L61" s="1" t="s">
        <v>14</v>
      </c>
      <c r="M61" s="1" t="s">
        <v>170</v>
      </c>
      <c r="N61" s="1">
        <v>2012</v>
      </c>
      <c r="O61" s="1" t="s">
        <v>395</v>
      </c>
      <c r="P61" s="1" t="s">
        <v>458</v>
      </c>
      <c r="Q61" s="1" t="s">
        <v>417</v>
      </c>
      <c r="R61" s="11" t="s">
        <v>398</v>
      </c>
      <c r="S61" s="11" t="s">
        <v>398</v>
      </c>
      <c r="T61" s="11" t="s">
        <v>398</v>
      </c>
      <c r="U61" s="1" t="s">
        <v>399</v>
      </c>
      <c r="W61" s="1" t="s">
        <v>400</v>
      </c>
      <c r="X61" s="1" t="s">
        <v>425</v>
      </c>
      <c r="Y61" s="1" t="s">
        <v>426</v>
      </c>
      <c r="Z61" s="1" t="s">
        <v>403</v>
      </c>
      <c r="AA61" s="1" t="s">
        <v>403</v>
      </c>
      <c r="AB61" s="1" t="s">
        <v>432</v>
      </c>
      <c r="AC61" s="12">
        <v>43530</v>
      </c>
      <c r="AD61" s="13" t="str">
        <f t="shared" si="0"/>
        <v>ACTIVO CALIFICADO</v>
      </c>
      <c r="AE61" s="11">
        <f t="shared" si="7"/>
        <v>5</v>
      </c>
      <c r="AF61" s="11">
        <f t="shared" si="7"/>
        <v>5</v>
      </c>
      <c r="AG61" s="11">
        <f t="shared" si="7"/>
        <v>5</v>
      </c>
      <c r="AH61" s="11" t="str">
        <f>LOOKUP(U61,Clasifica,'[1]V. Seguridad'!$D$4:$D$18)</f>
        <v>Alto</v>
      </c>
      <c r="AI61" s="11" t="e">
        <f>LOOKUP(V61,HWSW,'[1]V. Seguridad'!$E$22:$E$25)</f>
        <v>#N/A</v>
      </c>
      <c r="AJ61" s="11" t="str">
        <f>LOOKUP(W61,'[1]V. Seguridad'!$C$31:$C$35,'[1]V. Seguridad'!$E$31:$E$35)</f>
        <v>Medio</v>
      </c>
      <c r="AK61" s="11" t="str">
        <f t="shared" si="2"/>
        <v>Bajo</v>
      </c>
      <c r="AL61" s="11">
        <f t="shared" si="8"/>
        <v>3</v>
      </c>
      <c r="AM61" s="11">
        <f t="shared" si="8"/>
        <v>0</v>
      </c>
      <c r="AN61" s="11">
        <f t="shared" si="8"/>
        <v>2</v>
      </c>
      <c r="AO61" s="11">
        <f t="shared" si="8"/>
        <v>1</v>
      </c>
      <c r="AP61" s="11">
        <f>IF(X61="",0,(LOOKUP(X61,Dispo,'[1]V. Seguridad'!$D$41:$D$45)*(LOOKUP(Y61,Tiempo,VTiempo))))</f>
        <v>0.75</v>
      </c>
      <c r="AQ61" s="11">
        <f t="shared" si="4"/>
        <v>3</v>
      </c>
      <c r="AR61" s="14" t="str">
        <f t="shared" si="5"/>
        <v>Alto</v>
      </c>
      <c r="AS61" s="1" t="str">
        <f>LOOKUP(U61,Clasifica,'[1]V. Seguridad'!$F$4:$F$18)</f>
        <v>REVISAR CON JURÍDICA</v>
      </c>
      <c r="AT61" s="1" t="str">
        <f>LOOKUP(U61,'[1]V. Seguridad'!$C$4:$C$18,'[1]V. Seguridad'!$E$4:$E$18)</f>
        <v>Otra norma legal o constitucional</v>
      </c>
      <c r="AU61" s="1" t="str">
        <f t="shared" si="6"/>
        <v>Otra norma legal o constitucional</v>
      </c>
      <c r="AV61" s="1" t="str">
        <f>LOOKUP(U61,'[1]V. Seguridad'!$C$4:$C$18,'[1]V. Seguridad'!$G$4:$G$18)</f>
        <v>REVISAR CON JURÍDICA</v>
      </c>
    </row>
    <row r="62" spans="2:48" ht="60" x14ac:dyDescent="0.25">
      <c r="B62" s="1" t="s">
        <v>55</v>
      </c>
      <c r="C62" s="1" t="s">
        <v>56</v>
      </c>
      <c r="D62" s="1" t="s">
        <v>454</v>
      </c>
      <c r="E62" s="1" t="s">
        <v>455</v>
      </c>
      <c r="F62" s="1" t="s">
        <v>456</v>
      </c>
      <c r="G62" s="1"/>
      <c r="H62" s="1" t="s">
        <v>394</v>
      </c>
      <c r="I62" s="1" t="s">
        <v>189</v>
      </c>
      <c r="J62" s="1" t="s">
        <v>8</v>
      </c>
      <c r="K62" s="1" t="s">
        <v>5</v>
      </c>
      <c r="L62" s="1" t="s">
        <v>14</v>
      </c>
      <c r="M62" s="1" t="s">
        <v>170</v>
      </c>
      <c r="N62" s="1">
        <v>2012</v>
      </c>
      <c r="O62" s="1" t="s">
        <v>395</v>
      </c>
      <c r="P62" s="1" t="s">
        <v>458</v>
      </c>
      <c r="Q62" s="1" t="s">
        <v>417</v>
      </c>
      <c r="R62" s="11" t="s">
        <v>398</v>
      </c>
      <c r="S62" s="11" t="s">
        <v>398</v>
      </c>
      <c r="T62" s="11" t="s">
        <v>398</v>
      </c>
      <c r="U62" s="1" t="s">
        <v>399</v>
      </c>
      <c r="W62" s="1" t="s">
        <v>400</v>
      </c>
      <c r="X62" s="1" t="s">
        <v>425</v>
      </c>
      <c r="Y62" s="1" t="s">
        <v>426</v>
      </c>
      <c r="Z62" s="1" t="s">
        <v>403</v>
      </c>
      <c r="AA62" s="1" t="s">
        <v>403</v>
      </c>
      <c r="AB62" s="1" t="s">
        <v>432</v>
      </c>
      <c r="AC62" s="12">
        <v>43530</v>
      </c>
      <c r="AD62" s="13" t="str">
        <f t="shared" si="0"/>
        <v>ACTIVO CALIFICADO</v>
      </c>
      <c r="AE62" s="11">
        <f t="shared" si="7"/>
        <v>5</v>
      </c>
      <c r="AF62" s="11">
        <f t="shared" si="7"/>
        <v>5</v>
      </c>
      <c r="AG62" s="11">
        <f t="shared" si="7"/>
        <v>5</v>
      </c>
      <c r="AH62" s="11" t="str">
        <f>LOOKUP(U62,Clasifica,'[1]V. Seguridad'!$D$4:$D$18)</f>
        <v>Alto</v>
      </c>
      <c r="AI62" s="11" t="e">
        <f>LOOKUP(V62,HWSW,'[1]V. Seguridad'!$E$22:$E$25)</f>
        <v>#N/A</v>
      </c>
      <c r="AJ62" s="11" t="str">
        <f>LOOKUP(W62,'[1]V. Seguridad'!$C$31:$C$35,'[1]V. Seguridad'!$E$31:$E$35)</f>
        <v>Medio</v>
      </c>
      <c r="AK62" s="11" t="str">
        <f t="shared" si="2"/>
        <v>Bajo</v>
      </c>
      <c r="AL62" s="11">
        <f t="shared" si="8"/>
        <v>3</v>
      </c>
      <c r="AM62" s="11">
        <f t="shared" si="8"/>
        <v>0</v>
      </c>
      <c r="AN62" s="11">
        <f t="shared" si="8"/>
        <v>2</v>
      </c>
      <c r="AO62" s="11">
        <f t="shared" si="8"/>
        <v>1</v>
      </c>
      <c r="AP62" s="11">
        <f>IF(X62="",0,(LOOKUP(X62,Dispo,'[1]V. Seguridad'!$D$41:$D$45)*(LOOKUP(Y62,Tiempo,VTiempo))))</f>
        <v>0.75</v>
      </c>
      <c r="AQ62" s="11">
        <f t="shared" si="4"/>
        <v>3</v>
      </c>
      <c r="AR62" s="14" t="str">
        <f t="shared" si="5"/>
        <v>Alto</v>
      </c>
      <c r="AS62" s="1" t="str">
        <f>LOOKUP(U62,Clasifica,'[1]V. Seguridad'!$F$4:$F$18)</f>
        <v>REVISAR CON JURÍDICA</v>
      </c>
      <c r="AT62" s="1" t="str">
        <f>LOOKUP(U62,'[1]V. Seguridad'!$C$4:$C$18,'[1]V. Seguridad'!$E$4:$E$18)</f>
        <v>Otra norma legal o constitucional</v>
      </c>
      <c r="AU62" s="1" t="str">
        <f t="shared" si="6"/>
        <v>Otra norma legal o constitucional</v>
      </c>
      <c r="AV62" s="1" t="str">
        <f>LOOKUP(U62,'[1]V. Seguridad'!$C$4:$C$18,'[1]V. Seguridad'!$G$4:$G$18)</f>
        <v>REVISAR CON JURÍDICA</v>
      </c>
    </row>
    <row r="63" spans="2:48" ht="75" x14ac:dyDescent="0.25">
      <c r="B63" s="1" t="s">
        <v>101</v>
      </c>
      <c r="C63" s="1" t="s">
        <v>10</v>
      </c>
      <c r="D63" s="1" t="s">
        <v>454</v>
      </c>
      <c r="E63" s="1" t="s">
        <v>455</v>
      </c>
      <c r="F63" s="1" t="s">
        <v>456</v>
      </c>
      <c r="G63" s="1"/>
      <c r="H63" s="1" t="s">
        <v>394</v>
      </c>
      <c r="I63" s="1" t="s">
        <v>195</v>
      </c>
      <c r="J63" s="1" t="s">
        <v>8</v>
      </c>
      <c r="K63" s="1" t="s">
        <v>5</v>
      </c>
      <c r="L63" s="1" t="s">
        <v>183</v>
      </c>
      <c r="M63" s="1" t="s">
        <v>176</v>
      </c>
      <c r="N63" s="1">
        <v>2012</v>
      </c>
      <c r="O63" s="1" t="s">
        <v>395</v>
      </c>
      <c r="P63" s="1" t="s">
        <v>458</v>
      </c>
      <c r="Q63" s="1" t="s">
        <v>459</v>
      </c>
      <c r="R63" s="11" t="s">
        <v>398</v>
      </c>
      <c r="S63" s="11" t="s">
        <v>398</v>
      </c>
      <c r="T63" s="11" t="s">
        <v>398</v>
      </c>
      <c r="U63" s="1" t="s">
        <v>399</v>
      </c>
      <c r="W63" s="1" t="s">
        <v>400</v>
      </c>
      <c r="X63" s="1" t="s">
        <v>406</v>
      </c>
      <c r="Y63" s="1" t="s">
        <v>402</v>
      </c>
      <c r="Z63" s="1" t="s">
        <v>403</v>
      </c>
      <c r="AA63" s="1" t="s">
        <v>403</v>
      </c>
      <c r="AB63" s="1" t="s">
        <v>460</v>
      </c>
      <c r="AC63" s="12">
        <v>43614</v>
      </c>
      <c r="AD63" s="13" t="str">
        <f t="shared" si="0"/>
        <v>ACTIVO CALIFICADO</v>
      </c>
      <c r="AE63" s="11">
        <f t="shared" si="7"/>
        <v>5</v>
      </c>
      <c r="AF63" s="11">
        <f t="shared" si="7"/>
        <v>5</v>
      </c>
      <c r="AG63" s="11">
        <f t="shared" si="7"/>
        <v>5</v>
      </c>
      <c r="AH63" s="11" t="str">
        <f>LOOKUP(U63,Clasifica,'[1]V. Seguridad'!$D$4:$D$18)</f>
        <v>Alto</v>
      </c>
      <c r="AI63" s="11" t="e">
        <f>LOOKUP(V63,HWSW,'[1]V. Seguridad'!$E$22:$E$25)</f>
        <v>#N/A</v>
      </c>
      <c r="AJ63" s="11" t="str">
        <f>LOOKUP(W63,'[1]V. Seguridad'!$C$31:$C$35,'[1]V. Seguridad'!$E$31:$E$35)</f>
        <v>Medio</v>
      </c>
      <c r="AK63" s="11" t="str">
        <f t="shared" si="2"/>
        <v>Bajo</v>
      </c>
      <c r="AL63" s="11">
        <f t="shared" si="8"/>
        <v>3</v>
      </c>
      <c r="AM63" s="11">
        <f t="shared" si="8"/>
        <v>0</v>
      </c>
      <c r="AN63" s="11">
        <f t="shared" si="8"/>
        <v>2</v>
      </c>
      <c r="AO63" s="11">
        <f t="shared" si="8"/>
        <v>1</v>
      </c>
      <c r="AP63" s="11">
        <f>IF(X63="",0,(LOOKUP(X63,Dispo,'[1]V. Seguridad'!$D$41:$D$45)*(LOOKUP(Y63,Tiempo,VTiempo))))</f>
        <v>1.25</v>
      </c>
      <c r="AQ63" s="11">
        <f t="shared" si="4"/>
        <v>3</v>
      </c>
      <c r="AR63" s="14" t="str">
        <f t="shared" si="5"/>
        <v>Alto</v>
      </c>
      <c r="AS63" s="1" t="str">
        <f>LOOKUP(U63,Clasifica,'[1]V. Seguridad'!$F$4:$F$18)</f>
        <v>REVISAR CON JURÍDICA</v>
      </c>
      <c r="AT63" s="1" t="str">
        <f>LOOKUP(U63,'[1]V. Seguridad'!$C$4:$C$18,'[1]V. Seguridad'!$E$4:$E$18)</f>
        <v>Otra norma legal o constitucional</v>
      </c>
      <c r="AU63" s="1" t="str">
        <f t="shared" si="6"/>
        <v>Otra norma legal o constitucional</v>
      </c>
      <c r="AV63" s="1" t="str">
        <f>LOOKUP(U63,'[1]V. Seguridad'!$C$4:$C$18,'[1]V. Seguridad'!$G$4:$G$18)</f>
        <v>REVISAR CON JURÍDICA</v>
      </c>
    </row>
    <row r="64" spans="2:48" ht="75" x14ac:dyDescent="0.25">
      <c r="B64" s="1" t="s">
        <v>101</v>
      </c>
      <c r="C64" s="1" t="s">
        <v>10</v>
      </c>
      <c r="D64" s="1" t="s">
        <v>454</v>
      </c>
      <c r="E64" s="1" t="s">
        <v>455</v>
      </c>
      <c r="F64" s="1" t="s">
        <v>456</v>
      </c>
      <c r="G64" s="1"/>
      <c r="H64" s="1" t="s">
        <v>394</v>
      </c>
      <c r="I64" s="1" t="s">
        <v>190</v>
      </c>
      <c r="J64" s="1" t="s">
        <v>8</v>
      </c>
      <c r="K64" s="1" t="s">
        <v>5</v>
      </c>
      <c r="L64" s="1" t="s">
        <v>183</v>
      </c>
      <c r="M64" s="1" t="s">
        <v>176</v>
      </c>
      <c r="N64" s="1">
        <v>2012</v>
      </c>
      <c r="O64" s="1" t="s">
        <v>395</v>
      </c>
      <c r="P64" s="1" t="s">
        <v>458</v>
      </c>
      <c r="Q64" s="1" t="s">
        <v>459</v>
      </c>
      <c r="R64" s="11" t="s">
        <v>398</v>
      </c>
      <c r="S64" s="11" t="s">
        <v>398</v>
      </c>
      <c r="T64" s="11" t="s">
        <v>398</v>
      </c>
      <c r="U64" s="1" t="s">
        <v>399</v>
      </c>
      <c r="W64" s="1" t="s">
        <v>400</v>
      </c>
      <c r="X64" s="1" t="s">
        <v>406</v>
      </c>
      <c r="Y64" s="1" t="s">
        <v>402</v>
      </c>
      <c r="Z64" s="1" t="s">
        <v>403</v>
      </c>
      <c r="AA64" s="1" t="s">
        <v>403</v>
      </c>
      <c r="AB64" s="1" t="s">
        <v>460</v>
      </c>
      <c r="AC64" s="12">
        <v>43614</v>
      </c>
      <c r="AD64" s="13" t="str">
        <f t="shared" si="0"/>
        <v>ACTIVO CALIFICADO</v>
      </c>
      <c r="AE64" s="11">
        <f t="shared" si="7"/>
        <v>5</v>
      </c>
      <c r="AF64" s="11">
        <f t="shared" si="7"/>
        <v>5</v>
      </c>
      <c r="AG64" s="11">
        <f t="shared" si="7"/>
        <v>5</v>
      </c>
      <c r="AH64" s="11" t="str">
        <f>LOOKUP(U64,Clasifica,'[1]V. Seguridad'!$D$4:$D$18)</f>
        <v>Alto</v>
      </c>
      <c r="AI64" s="11" t="e">
        <f>LOOKUP(V64,HWSW,'[1]V. Seguridad'!$E$22:$E$25)</f>
        <v>#N/A</v>
      </c>
      <c r="AJ64" s="11" t="str">
        <f>LOOKUP(W64,'[1]V. Seguridad'!$C$31:$C$35,'[1]V. Seguridad'!$E$31:$E$35)</f>
        <v>Medio</v>
      </c>
      <c r="AK64" s="11" t="str">
        <f t="shared" si="2"/>
        <v>Bajo</v>
      </c>
      <c r="AL64" s="11">
        <f t="shared" si="8"/>
        <v>3</v>
      </c>
      <c r="AM64" s="11">
        <f t="shared" si="8"/>
        <v>0</v>
      </c>
      <c r="AN64" s="11">
        <f t="shared" si="8"/>
        <v>2</v>
      </c>
      <c r="AO64" s="11">
        <f t="shared" si="8"/>
        <v>1</v>
      </c>
      <c r="AP64" s="11">
        <f>IF(X64="",0,(LOOKUP(X64,Dispo,'[1]V. Seguridad'!$D$41:$D$45)*(LOOKUP(Y64,Tiempo,VTiempo))))</f>
        <v>1.25</v>
      </c>
      <c r="AQ64" s="11">
        <f t="shared" si="4"/>
        <v>3</v>
      </c>
      <c r="AR64" s="14" t="str">
        <f t="shared" si="5"/>
        <v>Alto</v>
      </c>
      <c r="AS64" s="1" t="str">
        <f>LOOKUP(U64,Clasifica,'[1]V. Seguridad'!$F$4:$F$18)</f>
        <v>REVISAR CON JURÍDICA</v>
      </c>
      <c r="AT64" s="1" t="str">
        <f>LOOKUP(U64,'[1]V. Seguridad'!$C$4:$C$18,'[1]V. Seguridad'!$E$4:$E$18)</f>
        <v>Otra norma legal o constitucional</v>
      </c>
      <c r="AU64" s="1" t="str">
        <f t="shared" si="6"/>
        <v>Otra norma legal o constitucional</v>
      </c>
      <c r="AV64" s="1" t="str">
        <f>LOOKUP(U64,'[1]V. Seguridad'!$C$4:$C$18,'[1]V. Seguridad'!$G$4:$G$18)</f>
        <v>REVISAR CON JURÍDICA</v>
      </c>
    </row>
    <row r="65" spans="2:48" ht="75" x14ac:dyDescent="0.25">
      <c r="B65" s="1" t="s">
        <v>101</v>
      </c>
      <c r="C65" s="1" t="s">
        <v>10</v>
      </c>
      <c r="D65" s="1" t="s">
        <v>454</v>
      </c>
      <c r="E65" s="1" t="s">
        <v>455</v>
      </c>
      <c r="F65" s="1" t="s">
        <v>456</v>
      </c>
      <c r="G65" s="1"/>
      <c r="H65" s="1" t="s">
        <v>394</v>
      </c>
      <c r="I65" s="1" t="s">
        <v>191</v>
      </c>
      <c r="J65" s="1" t="s">
        <v>8</v>
      </c>
      <c r="K65" s="1" t="s">
        <v>5</v>
      </c>
      <c r="L65" s="1" t="s">
        <v>183</v>
      </c>
      <c r="M65" s="1" t="s">
        <v>176</v>
      </c>
      <c r="N65" s="1">
        <v>2012</v>
      </c>
      <c r="O65" s="1" t="s">
        <v>395</v>
      </c>
      <c r="P65" s="1" t="s">
        <v>458</v>
      </c>
      <c r="Q65" s="1" t="s">
        <v>459</v>
      </c>
      <c r="R65" s="11" t="s">
        <v>398</v>
      </c>
      <c r="S65" s="11" t="s">
        <v>398</v>
      </c>
      <c r="T65" s="11" t="s">
        <v>398</v>
      </c>
      <c r="U65" s="1" t="s">
        <v>399</v>
      </c>
      <c r="W65" s="1" t="s">
        <v>400</v>
      </c>
      <c r="X65" s="1" t="s">
        <v>406</v>
      </c>
      <c r="Y65" s="1" t="s">
        <v>402</v>
      </c>
      <c r="Z65" s="1" t="s">
        <v>403</v>
      </c>
      <c r="AA65" s="1" t="s">
        <v>403</v>
      </c>
      <c r="AB65" s="1" t="s">
        <v>460</v>
      </c>
      <c r="AC65" s="12">
        <v>43614</v>
      </c>
      <c r="AD65" s="13" t="str">
        <f t="shared" si="0"/>
        <v>ACTIVO CALIFICADO</v>
      </c>
      <c r="AE65" s="11">
        <f t="shared" si="7"/>
        <v>5</v>
      </c>
      <c r="AF65" s="11">
        <f t="shared" si="7"/>
        <v>5</v>
      </c>
      <c r="AG65" s="11">
        <f t="shared" si="7"/>
        <v>5</v>
      </c>
      <c r="AH65" s="11" t="str">
        <f>LOOKUP(U65,Clasifica,'[1]V. Seguridad'!$D$4:$D$18)</f>
        <v>Alto</v>
      </c>
      <c r="AI65" s="11" t="e">
        <f>LOOKUP(V65,HWSW,'[1]V. Seguridad'!$E$22:$E$25)</f>
        <v>#N/A</v>
      </c>
      <c r="AJ65" s="11" t="str">
        <f>LOOKUP(W65,'[1]V. Seguridad'!$C$31:$C$35,'[1]V. Seguridad'!$E$31:$E$35)</f>
        <v>Medio</v>
      </c>
      <c r="AK65" s="11" t="str">
        <f t="shared" si="2"/>
        <v>Bajo</v>
      </c>
      <c r="AL65" s="11">
        <f t="shared" si="8"/>
        <v>3</v>
      </c>
      <c r="AM65" s="11">
        <f t="shared" si="8"/>
        <v>0</v>
      </c>
      <c r="AN65" s="11">
        <f t="shared" si="8"/>
        <v>2</v>
      </c>
      <c r="AO65" s="11">
        <f t="shared" si="8"/>
        <v>1</v>
      </c>
      <c r="AP65" s="11">
        <f>IF(X65="",0,(LOOKUP(X65,Dispo,'[1]V. Seguridad'!$D$41:$D$45)*(LOOKUP(Y65,Tiempo,VTiempo))))</f>
        <v>1.25</v>
      </c>
      <c r="AQ65" s="11">
        <f t="shared" si="4"/>
        <v>3</v>
      </c>
      <c r="AR65" s="14" t="str">
        <f t="shared" si="5"/>
        <v>Alto</v>
      </c>
      <c r="AS65" s="1" t="str">
        <f>LOOKUP(U65,Clasifica,'[1]V. Seguridad'!$F$4:$F$18)</f>
        <v>REVISAR CON JURÍDICA</v>
      </c>
      <c r="AT65" s="1" t="str">
        <f>LOOKUP(U65,'[1]V. Seguridad'!$C$4:$C$18,'[1]V. Seguridad'!$E$4:$E$18)</f>
        <v>Otra norma legal o constitucional</v>
      </c>
      <c r="AU65" s="1" t="str">
        <f t="shared" si="6"/>
        <v>Otra norma legal o constitucional</v>
      </c>
      <c r="AV65" s="1" t="str">
        <f>LOOKUP(U65,'[1]V. Seguridad'!$C$4:$C$18,'[1]V. Seguridad'!$G$4:$G$18)</f>
        <v>REVISAR CON JURÍDICA</v>
      </c>
    </row>
    <row r="66" spans="2:48" ht="75" x14ac:dyDescent="0.25">
      <c r="B66" s="1" t="s">
        <v>101</v>
      </c>
      <c r="C66" s="1" t="s">
        <v>10</v>
      </c>
      <c r="D66" s="1" t="s">
        <v>454</v>
      </c>
      <c r="E66" s="1" t="s">
        <v>455</v>
      </c>
      <c r="F66" s="1" t="s">
        <v>456</v>
      </c>
      <c r="G66" s="1"/>
      <c r="H66" s="1" t="s">
        <v>394</v>
      </c>
      <c r="I66" s="1" t="s">
        <v>192</v>
      </c>
      <c r="J66" s="1" t="s">
        <v>8</v>
      </c>
      <c r="K66" s="1" t="s">
        <v>5</v>
      </c>
      <c r="L66" s="1" t="s">
        <v>183</v>
      </c>
      <c r="M66" s="1" t="s">
        <v>176</v>
      </c>
      <c r="N66" s="1">
        <v>2012</v>
      </c>
      <c r="O66" s="1" t="s">
        <v>395</v>
      </c>
      <c r="P66" s="1" t="s">
        <v>458</v>
      </c>
      <c r="Q66" s="1" t="s">
        <v>459</v>
      </c>
      <c r="R66" s="11" t="s">
        <v>398</v>
      </c>
      <c r="S66" s="11" t="s">
        <v>398</v>
      </c>
      <c r="T66" s="11" t="s">
        <v>398</v>
      </c>
      <c r="U66" s="1" t="s">
        <v>399</v>
      </c>
      <c r="W66" s="1" t="s">
        <v>400</v>
      </c>
      <c r="X66" s="1" t="s">
        <v>406</v>
      </c>
      <c r="Y66" s="1" t="s">
        <v>402</v>
      </c>
      <c r="Z66" s="1" t="s">
        <v>403</v>
      </c>
      <c r="AA66" s="1" t="s">
        <v>403</v>
      </c>
      <c r="AB66" s="1" t="s">
        <v>460</v>
      </c>
      <c r="AC66" s="12">
        <v>43614</v>
      </c>
      <c r="AD66" s="13" t="str">
        <f t="shared" si="0"/>
        <v>ACTIVO CALIFICADO</v>
      </c>
      <c r="AE66" s="11">
        <f t="shared" si="7"/>
        <v>5</v>
      </c>
      <c r="AF66" s="11">
        <f t="shared" si="7"/>
        <v>5</v>
      </c>
      <c r="AG66" s="11">
        <f t="shared" si="7"/>
        <v>5</v>
      </c>
      <c r="AH66" s="11" t="str">
        <f>LOOKUP(U66,Clasifica,'[1]V. Seguridad'!$D$4:$D$18)</f>
        <v>Alto</v>
      </c>
      <c r="AI66" s="11" t="e">
        <f>LOOKUP(V66,HWSW,'[1]V. Seguridad'!$E$22:$E$25)</f>
        <v>#N/A</v>
      </c>
      <c r="AJ66" s="11" t="str">
        <f>LOOKUP(W66,'[1]V. Seguridad'!$C$31:$C$35,'[1]V. Seguridad'!$E$31:$E$35)</f>
        <v>Medio</v>
      </c>
      <c r="AK66" s="11" t="str">
        <f t="shared" si="2"/>
        <v>Bajo</v>
      </c>
      <c r="AL66" s="11">
        <f t="shared" si="8"/>
        <v>3</v>
      </c>
      <c r="AM66" s="11">
        <f t="shared" si="8"/>
        <v>0</v>
      </c>
      <c r="AN66" s="11">
        <f t="shared" si="8"/>
        <v>2</v>
      </c>
      <c r="AO66" s="11">
        <f t="shared" si="8"/>
        <v>1</v>
      </c>
      <c r="AP66" s="11">
        <f>IF(X66="",0,(LOOKUP(X66,Dispo,'[1]V. Seguridad'!$D$41:$D$45)*(LOOKUP(Y66,Tiempo,VTiempo))))</f>
        <v>1.25</v>
      </c>
      <c r="AQ66" s="11">
        <f t="shared" si="4"/>
        <v>3</v>
      </c>
      <c r="AR66" s="14" t="str">
        <f t="shared" si="5"/>
        <v>Alto</v>
      </c>
      <c r="AS66" s="1" t="str">
        <f>LOOKUP(U66,Clasifica,'[1]V. Seguridad'!$F$4:$F$18)</f>
        <v>REVISAR CON JURÍDICA</v>
      </c>
      <c r="AT66" s="1" t="str">
        <f>LOOKUP(U66,'[1]V. Seguridad'!$C$4:$C$18,'[1]V. Seguridad'!$E$4:$E$18)</f>
        <v>Otra norma legal o constitucional</v>
      </c>
      <c r="AU66" s="1" t="str">
        <f t="shared" si="6"/>
        <v>Otra norma legal o constitucional</v>
      </c>
      <c r="AV66" s="1" t="str">
        <f>LOOKUP(U66,'[1]V. Seguridad'!$C$4:$C$18,'[1]V. Seguridad'!$G$4:$G$18)</f>
        <v>REVISAR CON JURÍDICA</v>
      </c>
    </row>
    <row r="67" spans="2:48" ht="75" x14ac:dyDescent="0.25">
      <c r="B67" s="1" t="s">
        <v>101</v>
      </c>
      <c r="C67" s="1" t="s">
        <v>10</v>
      </c>
      <c r="D67" s="1" t="s">
        <v>454</v>
      </c>
      <c r="E67" s="1" t="s">
        <v>455</v>
      </c>
      <c r="F67" s="1" t="s">
        <v>456</v>
      </c>
      <c r="G67" s="1"/>
      <c r="H67" s="1" t="s">
        <v>394</v>
      </c>
      <c r="I67" s="1" t="s">
        <v>193</v>
      </c>
      <c r="J67" s="1" t="s">
        <v>8</v>
      </c>
      <c r="K67" s="1" t="s">
        <v>5</v>
      </c>
      <c r="L67" s="1" t="s">
        <v>183</v>
      </c>
      <c r="M67" s="1" t="s">
        <v>176</v>
      </c>
      <c r="N67" s="1">
        <v>2012</v>
      </c>
      <c r="O67" s="1" t="s">
        <v>395</v>
      </c>
      <c r="P67" s="1" t="s">
        <v>458</v>
      </c>
      <c r="Q67" s="1" t="s">
        <v>459</v>
      </c>
      <c r="R67" s="11" t="s">
        <v>398</v>
      </c>
      <c r="S67" s="11" t="s">
        <v>398</v>
      </c>
      <c r="T67" s="11" t="s">
        <v>398</v>
      </c>
      <c r="U67" s="1" t="s">
        <v>399</v>
      </c>
      <c r="W67" s="1" t="s">
        <v>400</v>
      </c>
      <c r="X67" s="1" t="s">
        <v>406</v>
      </c>
      <c r="Y67" s="1" t="s">
        <v>402</v>
      </c>
      <c r="Z67" s="1" t="s">
        <v>403</v>
      </c>
      <c r="AA67" s="1" t="s">
        <v>403</v>
      </c>
      <c r="AB67" s="1" t="s">
        <v>460</v>
      </c>
      <c r="AC67" s="12">
        <v>43614</v>
      </c>
      <c r="AD67" s="13" t="str">
        <f t="shared" si="0"/>
        <v>ACTIVO CALIFICADO</v>
      </c>
      <c r="AE67" s="11">
        <f t="shared" si="7"/>
        <v>5</v>
      </c>
      <c r="AF67" s="11">
        <f t="shared" si="7"/>
        <v>5</v>
      </c>
      <c r="AG67" s="11">
        <f t="shared" si="7"/>
        <v>5</v>
      </c>
      <c r="AH67" s="11" t="str">
        <f>LOOKUP(U67,Clasifica,'[1]V. Seguridad'!$D$4:$D$18)</f>
        <v>Alto</v>
      </c>
      <c r="AI67" s="11" t="e">
        <f>LOOKUP(V67,HWSW,'[1]V. Seguridad'!$E$22:$E$25)</f>
        <v>#N/A</v>
      </c>
      <c r="AJ67" s="11" t="str">
        <f>LOOKUP(W67,'[1]V. Seguridad'!$C$31:$C$35,'[1]V. Seguridad'!$E$31:$E$35)</f>
        <v>Medio</v>
      </c>
      <c r="AK67" s="11" t="str">
        <f t="shared" si="2"/>
        <v>Bajo</v>
      </c>
      <c r="AL67" s="11">
        <f t="shared" si="8"/>
        <v>3</v>
      </c>
      <c r="AM67" s="11">
        <f t="shared" si="8"/>
        <v>0</v>
      </c>
      <c r="AN67" s="11">
        <f t="shared" si="8"/>
        <v>2</v>
      </c>
      <c r="AO67" s="11">
        <f t="shared" si="8"/>
        <v>1</v>
      </c>
      <c r="AP67" s="11">
        <f>IF(X67="",0,(LOOKUP(X67,Dispo,'[1]V. Seguridad'!$D$41:$D$45)*(LOOKUP(Y67,Tiempo,VTiempo))))</f>
        <v>1.25</v>
      </c>
      <c r="AQ67" s="11">
        <f t="shared" si="4"/>
        <v>3</v>
      </c>
      <c r="AR67" s="14" t="str">
        <f t="shared" si="5"/>
        <v>Alto</v>
      </c>
      <c r="AS67" s="1" t="str">
        <f>LOOKUP(U67,Clasifica,'[1]V. Seguridad'!$F$4:$F$18)</f>
        <v>REVISAR CON JURÍDICA</v>
      </c>
      <c r="AT67" s="1" t="str">
        <f>LOOKUP(U67,'[1]V. Seguridad'!$C$4:$C$18,'[1]V. Seguridad'!$E$4:$E$18)</f>
        <v>Otra norma legal o constitucional</v>
      </c>
      <c r="AU67" s="1" t="str">
        <f t="shared" si="6"/>
        <v>Otra norma legal o constitucional</v>
      </c>
      <c r="AV67" s="1" t="str">
        <f>LOOKUP(U67,'[1]V. Seguridad'!$C$4:$C$18,'[1]V. Seguridad'!$G$4:$G$18)</f>
        <v>REVISAR CON JURÍDICA</v>
      </c>
    </row>
    <row r="68" spans="2:48" ht="75" x14ac:dyDescent="0.25">
      <c r="B68" s="1" t="s">
        <v>19</v>
      </c>
      <c r="C68" s="1" t="s">
        <v>10</v>
      </c>
      <c r="D68" s="1" t="s">
        <v>454</v>
      </c>
      <c r="E68" s="1" t="s">
        <v>455</v>
      </c>
      <c r="F68" s="1" t="s">
        <v>456</v>
      </c>
      <c r="G68" s="1"/>
      <c r="H68" s="1" t="s">
        <v>394</v>
      </c>
      <c r="I68" s="1" t="s">
        <v>196</v>
      </c>
      <c r="J68" s="1" t="s">
        <v>8</v>
      </c>
      <c r="K68" s="1" t="s">
        <v>5</v>
      </c>
      <c r="L68" s="1" t="s">
        <v>184</v>
      </c>
      <c r="M68" s="1" t="s">
        <v>176</v>
      </c>
      <c r="N68" s="1">
        <v>2012</v>
      </c>
      <c r="O68" s="1" t="s">
        <v>395</v>
      </c>
      <c r="P68" s="1" t="s">
        <v>458</v>
      </c>
      <c r="Q68" s="1" t="s">
        <v>459</v>
      </c>
      <c r="R68" s="11" t="s">
        <v>398</v>
      </c>
      <c r="S68" s="11" t="s">
        <v>398</v>
      </c>
      <c r="T68" s="11" t="s">
        <v>398</v>
      </c>
      <c r="U68" s="1" t="s">
        <v>399</v>
      </c>
      <c r="V68" s="1" t="s">
        <v>461</v>
      </c>
      <c r="W68" s="1" t="s">
        <v>400</v>
      </c>
      <c r="X68" s="1" t="s">
        <v>406</v>
      </c>
      <c r="Y68" s="1" t="s">
        <v>403</v>
      </c>
      <c r="Z68" s="1" t="s">
        <v>403</v>
      </c>
      <c r="AA68" s="1" t="s">
        <v>462</v>
      </c>
      <c r="AB68" s="1" t="s">
        <v>460</v>
      </c>
      <c r="AC68" s="12">
        <v>43977</v>
      </c>
      <c r="AD68" s="13" t="str">
        <f t="shared" ref="AD68:AD131" si="9">IF((AE68+AF68+AG68+AL68+AM68+AN68+AO68+AP68)&gt;0,"ACTIVO CALIFICADO","FALTA INFORMACIÓN")</f>
        <v>ACTIVO CALIFICADO</v>
      </c>
      <c r="AE68" s="11">
        <f t="shared" si="7"/>
        <v>5</v>
      </c>
      <c r="AF68" s="11">
        <f t="shared" si="7"/>
        <v>5</v>
      </c>
      <c r="AG68" s="11">
        <f t="shared" si="7"/>
        <v>5</v>
      </c>
      <c r="AH68" s="11" t="str">
        <f>LOOKUP(U68,Clasifica,'[1]V. Seguridad'!$D$4:$D$18)</f>
        <v>Alto</v>
      </c>
      <c r="AI68" s="11" t="str">
        <f>LOOKUP(V68,HWSW,'[1]V. Seguridad'!$E$22:$E$25)</f>
        <v>Alto</v>
      </c>
      <c r="AJ68" s="11" t="str">
        <f>LOOKUP(W68,'[1]V. Seguridad'!$C$31:$C$35,'[1]V. Seguridad'!$E$31:$E$35)</f>
        <v>Medio</v>
      </c>
      <c r="AK68" s="11" t="str">
        <f t="shared" ref="AK68:AK131" si="10">IF(AND(AP68&gt;=0,AP68&lt;=2),"Bajo",IF(AND(AP68&gt;=2.1,AP68&lt;=3),"Medio",IF(AND(AP68&gt;=3.1,AP68&lt;=5),"Alto")))</f>
        <v>Bajo</v>
      </c>
      <c r="AL68" s="11">
        <f t="shared" si="8"/>
        <v>3</v>
      </c>
      <c r="AM68" s="11">
        <f t="shared" si="8"/>
        <v>3</v>
      </c>
      <c r="AN68" s="11">
        <f t="shared" si="8"/>
        <v>2</v>
      </c>
      <c r="AO68" s="11">
        <f t="shared" si="8"/>
        <v>1</v>
      </c>
      <c r="AP68" s="11">
        <f>IF(X68="",0,(LOOKUP(X68,Dispo,'[1]V. Seguridad'!$D$41:$D$45)*(LOOKUP(Y68,Tiempo,VTiempo))))</f>
        <v>0.25</v>
      </c>
      <c r="AQ68" s="11">
        <f t="shared" ref="AQ68:AQ131" si="11">MAXA(AL68,AN68,AO68,AM68)</f>
        <v>3</v>
      </c>
      <c r="AR68" s="14" t="str">
        <f t="shared" ref="AR68:AR131" si="12">IF(AQ68=1,"Bajo",IF(AQ68=2,"Medio","Alto"))</f>
        <v>Alto</v>
      </c>
      <c r="AS68" s="1" t="str">
        <f>LOOKUP(U68,Clasifica,'[1]V. Seguridad'!$F$4:$F$18)</f>
        <v>REVISAR CON JURÍDICA</v>
      </c>
      <c r="AT68" s="1" t="str">
        <f>LOOKUP(U68,'[1]V. Seguridad'!$C$4:$C$18,'[1]V. Seguridad'!$E$4:$E$18)</f>
        <v>Otra norma legal o constitucional</v>
      </c>
      <c r="AU68" s="1" t="str">
        <f t="shared" ref="AU68:AU131" si="13">AT68</f>
        <v>Otra norma legal o constitucional</v>
      </c>
      <c r="AV68" s="1" t="str">
        <f>LOOKUP(U68,'[1]V. Seguridad'!$C$4:$C$18,'[1]V. Seguridad'!$G$4:$G$18)</f>
        <v>REVISAR CON JURÍDICA</v>
      </c>
    </row>
    <row r="69" spans="2:48" ht="75" x14ac:dyDescent="0.25">
      <c r="B69" s="1" t="s">
        <v>19</v>
      </c>
      <c r="C69" s="1" t="s">
        <v>10</v>
      </c>
      <c r="D69" s="1" t="s">
        <v>454</v>
      </c>
      <c r="E69" s="1" t="s">
        <v>455</v>
      </c>
      <c r="F69" s="1" t="s">
        <v>456</v>
      </c>
      <c r="G69" s="1"/>
      <c r="H69" s="1" t="s">
        <v>394</v>
      </c>
      <c r="I69" s="1" t="s">
        <v>197</v>
      </c>
      <c r="J69" s="1" t="s">
        <v>8</v>
      </c>
      <c r="K69" s="1" t="s">
        <v>5</v>
      </c>
      <c r="L69" s="1" t="s">
        <v>184</v>
      </c>
      <c r="M69" s="1" t="s">
        <v>176</v>
      </c>
      <c r="N69" s="1">
        <v>2012</v>
      </c>
      <c r="O69" s="1" t="s">
        <v>395</v>
      </c>
      <c r="P69" s="1" t="s">
        <v>458</v>
      </c>
      <c r="Q69" s="1" t="s">
        <v>459</v>
      </c>
      <c r="R69" s="11" t="s">
        <v>398</v>
      </c>
      <c r="S69" s="11" t="s">
        <v>398</v>
      </c>
      <c r="T69" s="11" t="s">
        <v>398</v>
      </c>
      <c r="U69" s="1" t="s">
        <v>399</v>
      </c>
      <c r="V69" s="1" t="s">
        <v>461</v>
      </c>
      <c r="W69" s="1" t="s">
        <v>400</v>
      </c>
      <c r="X69" s="1" t="s">
        <v>406</v>
      </c>
      <c r="Y69" s="1" t="s">
        <v>403</v>
      </c>
      <c r="Z69" s="1" t="s">
        <v>403</v>
      </c>
      <c r="AA69" s="1" t="s">
        <v>462</v>
      </c>
      <c r="AB69" s="1" t="s">
        <v>460</v>
      </c>
      <c r="AC69" s="12">
        <v>43977</v>
      </c>
      <c r="AD69" s="13" t="str">
        <f t="shared" si="9"/>
        <v>ACTIVO CALIFICADO</v>
      </c>
      <c r="AE69" s="11">
        <f t="shared" ref="AE69:AG88" si="14">IF(R69="",0,IF(R69="Si",5,IF(R69="Parcialmente",3,0.1)))</f>
        <v>5</v>
      </c>
      <c r="AF69" s="11">
        <f t="shared" si="14"/>
        <v>5</v>
      </c>
      <c r="AG69" s="11">
        <f t="shared" si="14"/>
        <v>5</v>
      </c>
      <c r="AH69" s="11" t="str">
        <f>LOOKUP(U69,Clasifica,'[1]V. Seguridad'!$D$4:$D$18)</f>
        <v>Alto</v>
      </c>
      <c r="AI69" s="11" t="str">
        <f>LOOKUP(V69,HWSW,'[1]V. Seguridad'!$E$22:$E$25)</f>
        <v>Alto</v>
      </c>
      <c r="AJ69" s="11" t="str">
        <f>LOOKUP(W69,'[1]V. Seguridad'!$C$31:$C$35,'[1]V. Seguridad'!$E$31:$E$35)</f>
        <v>Medio</v>
      </c>
      <c r="AK69" s="11" t="str">
        <f t="shared" si="10"/>
        <v>Bajo</v>
      </c>
      <c r="AL69" s="11">
        <f t="shared" si="8"/>
        <v>3</v>
      </c>
      <c r="AM69" s="11">
        <f t="shared" si="8"/>
        <v>3</v>
      </c>
      <c r="AN69" s="11">
        <f t="shared" si="8"/>
        <v>2</v>
      </c>
      <c r="AO69" s="11">
        <f t="shared" si="8"/>
        <v>1</v>
      </c>
      <c r="AP69" s="11">
        <f>IF(X69="",0,(LOOKUP(X69,Dispo,'[1]V. Seguridad'!$D$41:$D$45)*(LOOKUP(Y69,Tiempo,VTiempo))))</f>
        <v>0.25</v>
      </c>
      <c r="AQ69" s="11">
        <f t="shared" si="11"/>
        <v>3</v>
      </c>
      <c r="AR69" s="14" t="str">
        <f t="shared" si="12"/>
        <v>Alto</v>
      </c>
      <c r="AS69" s="1" t="str">
        <f>LOOKUP(U69,Clasifica,'[1]V. Seguridad'!$F$4:$F$18)</f>
        <v>REVISAR CON JURÍDICA</v>
      </c>
      <c r="AT69" s="1" t="str">
        <f>LOOKUP(U69,'[1]V. Seguridad'!$C$4:$C$18,'[1]V. Seguridad'!$E$4:$E$18)</f>
        <v>Otra norma legal o constitucional</v>
      </c>
      <c r="AU69" s="1" t="str">
        <f t="shared" si="13"/>
        <v>Otra norma legal o constitucional</v>
      </c>
      <c r="AV69" s="1" t="str">
        <f>LOOKUP(U69,'[1]V. Seguridad'!$C$4:$C$18,'[1]V. Seguridad'!$G$4:$G$18)</f>
        <v>REVISAR CON JURÍDICA</v>
      </c>
    </row>
    <row r="70" spans="2:48" ht="75" x14ac:dyDescent="0.25">
      <c r="B70" s="1" t="s">
        <v>19</v>
      </c>
      <c r="C70" s="1" t="s">
        <v>10</v>
      </c>
      <c r="D70" s="1" t="s">
        <v>454</v>
      </c>
      <c r="E70" s="1" t="s">
        <v>455</v>
      </c>
      <c r="F70" s="1" t="s">
        <v>456</v>
      </c>
      <c r="G70" s="1"/>
      <c r="H70" s="1" t="s">
        <v>394</v>
      </c>
      <c r="I70" s="1" t="s">
        <v>198</v>
      </c>
      <c r="J70" s="1" t="s">
        <v>8</v>
      </c>
      <c r="K70" s="1" t="s">
        <v>5</v>
      </c>
      <c r="L70" s="1" t="s">
        <v>184</v>
      </c>
      <c r="M70" s="1" t="s">
        <v>176</v>
      </c>
      <c r="N70" s="1">
        <v>2012</v>
      </c>
      <c r="O70" s="1" t="s">
        <v>395</v>
      </c>
      <c r="P70" s="1" t="s">
        <v>458</v>
      </c>
      <c r="Q70" s="1" t="s">
        <v>459</v>
      </c>
      <c r="R70" s="11" t="s">
        <v>398</v>
      </c>
      <c r="S70" s="11" t="s">
        <v>398</v>
      </c>
      <c r="T70" s="11" t="s">
        <v>398</v>
      </c>
      <c r="U70" s="1" t="s">
        <v>399</v>
      </c>
      <c r="V70" s="1" t="s">
        <v>461</v>
      </c>
      <c r="W70" s="1" t="s">
        <v>400</v>
      </c>
      <c r="X70" s="1" t="s">
        <v>406</v>
      </c>
      <c r="Y70" s="1" t="s">
        <v>403</v>
      </c>
      <c r="Z70" s="1" t="s">
        <v>403</v>
      </c>
      <c r="AA70" s="1" t="s">
        <v>462</v>
      </c>
      <c r="AB70" s="1" t="s">
        <v>460</v>
      </c>
      <c r="AC70" s="12">
        <v>43977</v>
      </c>
      <c r="AD70" s="13" t="str">
        <f t="shared" si="9"/>
        <v>ACTIVO CALIFICADO</v>
      </c>
      <c r="AE70" s="11">
        <f t="shared" si="14"/>
        <v>5</v>
      </c>
      <c r="AF70" s="11">
        <f t="shared" si="14"/>
        <v>5</v>
      </c>
      <c r="AG70" s="11">
        <f t="shared" si="14"/>
        <v>5</v>
      </c>
      <c r="AH70" s="11" t="str">
        <f>LOOKUP(U70,Clasifica,'[1]V. Seguridad'!$D$4:$D$18)</f>
        <v>Alto</v>
      </c>
      <c r="AI70" s="11" t="str">
        <f>LOOKUP(V70,HWSW,'[1]V. Seguridad'!$E$22:$E$25)</f>
        <v>Alto</v>
      </c>
      <c r="AJ70" s="11" t="str">
        <f>LOOKUP(W70,'[1]V. Seguridad'!$C$31:$C$35,'[1]V. Seguridad'!$E$31:$E$35)</f>
        <v>Medio</v>
      </c>
      <c r="AK70" s="11" t="str">
        <f t="shared" si="10"/>
        <v>Bajo</v>
      </c>
      <c r="AL70" s="11">
        <f t="shared" si="8"/>
        <v>3</v>
      </c>
      <c r="AM70" s="11">
        <f t="shared" si="8"/>
        <v>3</v>
      </c>
      <c r="AN70" s="11">
        <f t="shared" si="8"/>
        <v>2</v>
      </c>
      <c r="AO70" s="11">
        <f t="shared" si="8"/>
        <v>1</v>
      </c>
      <c r="AP70" s="11">
        <f>IF(X70="",0,(LOOKUP(X70,Dispo,'[1]V. Seguridad'!$D$41:$D$45)*(LOOKUP(Y70,Tiempo,VTiempo))))</f>
        <v>0.25</v>
      </c>
      <c r="AQ70" s="11">
        <f t="shared" si="11"/>
        <v>3</v>
      </c>
      <c r="AR70" s="14" t="str">
        <f t="shared" si="12"/>
        <v>Alto</v>
      </c>
      <c r="AS70" s="1" t="str">
        <f>LOOKUP(U70,Clasifica,'[1]V. Seguridad'!$F$4:$F$18)</f>
        <v>REVISAR CON JURÍDICA</v>
      </c>
      <c r="AT70" s="1" t="str">
        <f>LOOKUP(U70,'[1]V. Seguridad'!$C$4:$C$18,'[1]V. Seguridad'!$E$4:$E$18)</f>
        <v>Otra norma legal o constitucional</v>
      </c>
      <c r="AU70" s="1" t="str">
        <f t="shared" si="13"/>
        <v>Otra norma legal o constitucional</v>
      </c>
      <c r="AV70" s="1" t="str">
        <f>LOOKUP(U70,'[1]V. Seguridad'!$C$4:$C$18,'[1]V. Seguridad'!$G$4:$G$18)</f>
        <v>REVISAR CON JURÍDICA</v>
      </c>
    </row>
    <row r="71" spans="2:48" ht="75" x14ac:dyDescent="0.25">
      <c r="B71" s="1" t="s">
        <v>19</v>
      </c>
      <c r="C71" s="1" t="s">
        <v>10</v>
      </c>
      <c r="D71" s="1" t="s">
        <v>454</v>
      </c>
      <c r="E71" s="1" t="s">
        <v>455</v>
      </c>
      <c r="F71" s="1" t="s">
        <v>456</v>
      </c>
      <c r="G71" s="1"/>
      <c r="H71" s="1" t="s">
        <v>394</v>
      </c>
      <c r="I71" s="1" t="s">
        <v>199</v>
      </c>
      <c r="J71" s="1" t="s">
        <v>8</v>
      </c>
      <c r="K71" s="1" t="s">
        <v>5</v>
      </c>
      <c r="L71" s="1" t="s">
        <v>184</v>
      </c>
      <c r="M71" s="1" t="s">
        <v>176</v>
      </c>
      <c r="N71" s="1">
        <v>2012</v>
      </c>
      <c r="O71" s="1" t="s">
        <v>395</v>
      </c>
      <c r="P71" s="1" t="s">
        <v>458</v>
      </c>
      <c r="Q71" s="1" t="s">
        <v>459</v>
      </c>
      <c r="R71" s="11" t="s">
        <v>398</v>
      </c>
      <c r="S71" s="11" t="s">
        <v>398</v>
      </c>
      <c r="T71" s="11" t="s">
        <v>398</v>
      </c>
      <c r="U71" s="1" t="s">
        <v>399</v>
      </c>
      <c r="V71" s="1" t="s">
        <v>461</v>
      </c>
      <c r="W71" s="1" t="s">
        <v>400</v>
      </c>
      <c r="X71" s="1" t="s">
        <v>406</v>
      </c>
      <c r="Y71" s="1" t="s">
        <v>403</v>
      </c>
      <c r="Z71" s="1" t="s">
        <v>403</v>
      </c>
      <c r="AA71" s="1" t="s">
        <v>462</v>
      </c>
      <c r="AB71" s="1" t="s">
        <v>460</v>
      </c>
      <c r="AC71" s="12">
        <v>43977</v>
      </c>
      <c r="AD71" s="13" t="str">
        <f t="shared" si="9"/>
        <v>ACTIVO CALIFICADO</v>
      </c>
      <c r="AE71" s="11">
        <f t="shared" si="14"/>
        <v>5</v>
      </c>
      <c r="AF71" s="11">
        <f t="shared" si="14"/>
        <v>5</v>
      </c>
      <c r="AG71" s="11">
        <f t="shared" si="14"/>
        <v>5</v>
      </c>
      <c r="AH71" s="11" t="str">
        <f>LOOKUP(U71,Clasifica,'[1]V. Seguridad'!$D$4:$D$18)</f>
        <v>Alto</v>
      </c>
      <c r="AI71" s="11" t="str">
        <f>LOOKUP(V71,HWSW,'[1]V. Seguridad'!$E$22:$E$25)</f>
        <v>Alto</v>
      </c>
      <c r="AJ71" s="11" t="str">
        <f>LOOKUP(W71,'[1]V. Seguridad'!$C$31:$C$35,'[1]V. Seguridad'!$E$31:$E$35)</f>
        <v>Medio</v>
      </c>
      <c r="AK71" s="11" t="str">
        <f t="shared" si="10"/>
        <v>Bajo</v>
      </c>
      <c r="AL71" s="11">
        <f t="shared" si="8"/>
        <v>3</v>
      </c>
      <c r="AM71" s="11">
        <f t="shared" si="8"/>
        <v>3</v>
      </c>
      <c r="AN71" s="11">
        <f t="shared" si="8"/>
        <v>2</v>
      </c>
      <c r="AO71" s="11">
        <f t="shared" si="8"/>
        <v>1</v>
      </c>
      <c r="AP71" s="11">
        <f>IF(X71="",0,(LOOKUP(X71,Dispo,'[1]V. Seguridad'!$D$41:$D$45)*(LOOKUP(Y71,Tiempo,VTiempo))))</f>
        <v>0.25</v>
      </c>
      <c r="AQ71" s="11">
        <f t="shared" si="11"/>
        <v>3</v>
      </c>
      <c r="AR71" s="14" t="str">
        <f t="shared" si="12"/>
        <v>Alto</v>
      </c>
      <c r="AS71" s="1" t="str">
        <f>LOOKUP(U71,Clasifica,'[1]V. Seguridad'!$F$4:$F$18)</f>
        <v>REVISAR CON JURÍDICA</v>
      </c>
      <c r="AT71" s="1" t="str">
        <f>LOOKUP(U71,'[1]V. Seguridad'!$C$4:$C$18,'[1]V. Seguridad'!$E$4:$E$18)</f>
        <v>Otra norma legal o constitucional</v>
      </c>
      <c r="AU71" s="1" t="str">
        <f t="shared" si="13"/>
        <v>Otra norma legal o constitucional</v>
      </c>
      <c r="AV71" s="1" t="str">
        <f>LOOKUP(U71,'[1]V. Seguridad'!$C$4:$C$18,'[1]V. Seguridad'!$G$4:$G$18)</f>
        <v>REVISAR CON JURÍDICA</v>
      </c>
    </row>
    <row r="72" spans="2:48" ht="75" x14ac:dyDescent="0.25">
      <c r="B72" s="1" t="s">
        <v>19</v>
      </c>
      <c r="C72" s="1" t="s">
        <v>10</v>
      </c>
      <c r="D72" s="1" t="s">
        <v>454</v>
      </c>
      <c r="E72" s="1" t="s">
        <v>455</v>
      </c>
      <c r="F72" s="1" t="s">
        <v>456</v>
      </c>
      <c r="G72" s="1"/>
      <c r="H72" s="1" t="s">
        <v>394</v>
      </c>
      <c r="I72" s="1" t="s">
        <v>200</v>
      </c>
      <c r="J72" s="1" t="s">
        <v>8</v>
      </c>
      <c r="K72" s="1" t="s">
        <v>5</v>
      </c>
      <c r="L72" s="1" t="s">
        <v>184</v>
      </c>
      <c r="M72" s="1" t="s">
        <v>176</v>
      </c>
      <c r="N72" s="1">
        <v>2012</v>
      </c>
      <c r="O72" s="1" t="s">
        <v>395</v>
      </c>
      <c r="P72" s="1" t="s">
        <v>458</v>
      </c>
      <c r="Q72" s="1" t="s">
        <v>459</v>
      </c>
      <c r="R72" s="11" t="s">
        <v>398</v>
      </c>
      <c r="S72" s="11" t="s">
        <v>398</v>
      </c>
      <c r="T72" s="11" t="s">
        <v>398</v>
      </c>
      <c r="U72" s="1" t="s">
        <v>399</v>
      </c>
      <c r="V72" s="1" t="s">
        <v>461</v>
      </c>
      <c r="W72" s="1" t="s">
        <v>400</v>
      </c>
      <c r="X72" s="1" t="s">
        <v>406</v>
      </c>
      <c r="Y72" s="1" t="s">
        <v>403</v>
      </c>
      <c r="Z72" s="1" t="s">
        <v>403</v>
      </c>
      <c r="AA72" s="1" t="s">
        <v>462</v>
      </c>
      <c r="AB72" s="1" t="s">
        <v>460</v>
      </c>
      <c r="AC72" s="12">
        <v>43977</v>
      </c>
      <c r="AD72" s="13" t="str">
        <f t="shared" si="9"/>
        <v>ACTIVO CALIFICADO</v>
      </c>
      <c r="AE72" s="11">
        <f t="shared" si="14"/>
        <v>5</v>
      </c>
      <c r="AF72" s="11">
        <f t="shared" si="14"/>
        <v>5</v>
      </c>
      <c r="AG72" s="11">
        <f t="shared" si="14"/>
        <v>5</v>
      </c>
      <c r="AH72" s="11" t="str">
        <f>LOOKUP(U72,Clasifica,'[1]V. Seguridad'!$D$4:$D$18)</f>
        <v>Alto</v>
      </c>
      <c r="AI72" s="11" t="str">
        <f>LOOKUP(V72,HWSW,'[1]V. Seguridad'!$E$22:$E$25)</f>
        <v>Alto</v>
      </c>
      <c r="AJ72" s="11" t="str">
        <f>LOOKUP(W72,'[1]V. Seguridad'!$C$31:$C$35,'[1]V. Seguridad'!$E$31:$E$35)</f>
        <v>Medio</v>
      </c>
      <c r="AK72" s="11" t="str">
        <f t="shared" si="10"/>
        <v>Bajo</v>
      </c>
      <c r="AL72" s="11">
        <f t="shared" si="8"/>
        <v>3</v>
      </c>
      <c r="AM72" s="11">
        <f t="shared" si="8"/>
        <v>3</v>
      </c>
      <c r="AN72" s="11">
        <f t="shared" si="8"/>
        <v>2</v>
      </c>
      <c r="AO72" s="11">
        <f t="shared" si="8"/>
        <v>1</v>
      </c>
      <c r="AP72" s="11">
        <f>IF(X72="",0,(LOOKUP(X72,Dispo,'[1]V. Seguridad'!$D$41:$D$45)*(LOOKUP(Y72,Tiempo,VTiempo))))</f>
        <v>0.25</v>
      </c>
      <c r="AQ72" s="11">
        <f t="shared" si="11"/>
        <v>3</v>
      </c>
      <c r="AR72" s="14" t="str">
        <f t="shared" si="12"/>
        <v>Alto</v>
      </c>
      <c r="AS72" s="1" t="str">
        <f>LOOKUP(U72,Clasifica,'[1]V. Seguridad'!$F$4:$F$18)</f>
        <v>REVISAR CON JURÍDICA</v>
      </c>
      <c r="AT72" s="1" t="str">
        <f>LOOKUP(U72,'[1]V. Seguridad'!$C$4:$C$18,'[1]V. Seguridad'!$E$4:$E$18)</f>
        <v>Otra norma legal o constitucional</v>
      </c>
      <c r="AU72" s="1" t="str">
        <f t="shared" si="13"/>
        <v>Otra norma legal o constitucional</v>
      </c>
      <c r="AV72" s="1" t="str">
        <f>LOOKUP(U72,'[1]V. Seguridad'!$C$4:$C$18,'[1]V. Seguridad'!$G$4:$G$18)</f>
        <v>REVISAR CON JURÍDICA</v>
      </c>
    </row>
    <row r="73" spans="2:48" ht="75" x14ac:dyDescent="0.25">
      <c r="B73" s="1" t="s">
        <v>19</v>
      </c>
      <c r="C73" s="1" t="s">
        <v>10</v>
      </c>
      <c r="D73" s="1" t="s">
        <v>454</v>
      </c>
      <c r="E73" s="1" t="s">
        <v>455</v>
      </c>
      <c r="F73" s="1" t="s">
        <v>456</v>
      </c>
      <c r="G73" s="1"/>
      <c r="H73" s="1" t="s">
        <v>394</v>
      </c>
      <c r="I73" s="1" t="s">
        <v>201</v>
      </c>
      <c r="J73" s="1" t="s">
        <v>8</v>
      </c>
      <c r="K73" s="1" t="s">
        <v>5</v>
      </c>
      <c r="L73" s="1" t="s">
        <v>184</v>
      </c>
      <c r="M73" s="1" t="s">
        <v>176</v>
      </c>
      <c r="N73" s="1">
        <v>2012</v>
      </c>
      <c r="O73" s="1" t="s">
        <v>395</v>
      </c>
      <c r="P73" s="1" t="s">
        <v>458</v>
      </c>
      <c r="Q73" s="1" t="s">
        <v>459</v>
      </c>
      <c r="R73" s="11" t="s">
        <v>398</v>
      </c>
      <c r="S73" s="11" t="s">
        <v>398</v>
      </c>
      <c r="T73" s="11" t="s">
        <v>398</v>
      </c>
      <c r="U73" s="1" t="s">
        <v>399</v>
      </c>
      <c r="V73" s="1" t="s">
        <v>461</v>
      </c>
      <c r="W73" s="1" t="s">
        <v>400</v>
      </c>
      <c r="X73" s="1" t="s">
        <v>406</v>
      </c>
      <c r="Y73" s="1" t="s">
        <v>403</v>
      </c>
      <c r="Z73" s="1" t="s">
        <v>403</v>
      </c>
      <c r="AA73" s="1" t="s">
        <v>462</v>
      </c>
      <c r="AB73" s="1" t="s">
        <v>460</v>
      </c>
      <c r="AC73" s="12">
        <v>43977</v>
      </c>
      <c r="AD73" s="13" t="str">
        <f t="shared" si="9"/>
        <v>ACTIVO CALIFICADO</v>
      </c>
      <c r="AE73" s="11">
        <f t="shared" si="14"/>
        <v>5</v>
      </c>
      <c r="AF73" s="11">
        <f t="shared" si="14"/>
        <v>5</v>
      </c>
      <c r="AG73" s="11">
        <f t="shared" si="14"/>
        <v>5</v>
      </c>
      <c r="AH73" s="11" t="str">
        <f>LOOKUP(U73,Clasifica,'[1]V. Seguridad'!$D$4:$D$18)</f>
        <v>Alto</v>
      </c>
      <c r="AI73" s="11" t="str">
        <f>LOOKUP(V73,HWSW,'[1]V. Seguridad'!$E$22:$E$25)</f>
        <v>Alto</v>
      </c>
      <c r="AJ73" s="11" t="str">
        <f>LOOKUP(W73,'[1]V. Seguridad'!$C$31:$C$35,'[1]V. Seguridad'!$E$31:$E$35)</f>
        <v>Medio</v>
      </c>
      <c r="AK73" s="11" t="str">
        <f t="shared" si="10"/>
        <v>Bajo</v>
      </c>
      <c r="AL73" s="11">
        <f t="shared" si="8"/>
        <v>3</v>
      </c>
      <c r="AM73" s="11">
        <f t="shared" si="8"/>
        <v>3</v>
      </c>
      <c r="AN73" s="11">
        <f t="shared" si="8"/>
        <v>2</v>
      </c>
      <c r="AO73" s="11">
        <f t="shared" si="8"/>
        <v>1</v>
      </c>
      <c r="AP73" s="11">
        <f>IF(X73="",0,(LOOKUP(X73,Dispo,'[1]V. Seguridad'!$D$41:$D$45)*(LOOKUP(Y73,Tiempo,VTiempo))))</f>
        <v>0.25</v>
      </c>
      <c r="AQ73" s="11">
        <f t="shared" si="11"/>
        <v>3</v>
      </c>
      <c r="AR73" s="14" t="str">
        <f t="shared" si="12"/>
        <v>Alto</v>
      </c>
      <c r="AS73" s="1" t="str">
        <f>LOOKUP(U73,Clasifica,'[1]V. Seguridad'!$F$4:$F$18)</f>
        <v>REVISAR CON JURÍDICA</v>
      </c>
      <c r="AT73" s="1" t="str">
        <f>LOOKUP(U73,'[1]V. Seguridad'!$C$4:$C$18,'[1]V. Seguridad'!$E$4:$E$18)</f>
        <v>Otra norma legal o constitucional</v>
      </c>
      <c r="AU73" s="1" t="str">
        <f t="shared" si="13"/>
        <v>Otra norma legal o constitucional</v>
      </c>
      <c r="AV73" s="1" t="str">
        <f>LOOKUP(U73,'[1]V. Seguridad'!$C$4:$C$18,'[1]V. Seguridad'!$G$4:$G$18)</f>
        <v>REVISAR CON JURÍDICA</v>
      </c>
    </row>
    <row r="74" spans="2:48" ht="75" x14ac:dyDescent="0.25">
      <c r="B74" s="1" t="s">
        <v>9</v>
      </c>
      <c r="C74" s="1" t="s">
        <v>10</v>
      </c>
      <c r="D74" s="1" t="s">
        <v>454</v>
      </c>
      <c r="E74" s="1" t="s">
        <v>455</v>
      </c>
      <c r="F74" s="1" t="s">
        <v>456</v>
      </c>
      <c r="G74" s="1"/>
      <c r="H74" s="1" t="s">
        <v>394</v>
      </c>
      <c r="I74" s="1" t="s">
        <v>202</v>
      </c>
      <c r="J74" s="1" t="s">
        <v>8</v>
      </c>
      <c r="K74" s="1" t="s">
        <v>5</v>
      </c>
      <c r="L74" s="1" t="s">
        <v>183</v>
      </c>
      <c r="M74" s="1" t="s">
        <v>177</v>
      </c>
      <c r="N74" s="1">
        <v>2012</v>
      </c>
      <c r="O74" s="1" t="s">
        <v>395</v>
      </c>
      <c r="P74" s="1" t="s">
        <v>458</v>
      </c>
      <c r="Q74" s="1" t="s">
        <v>459</v>
      </c>
      <c r="R74" s="11" t="s">
        <v>398</v>
      </c>
      <c r="S74" s="11" t="s">
        <v>398</v>
      </c>
      <c r="T74" s="11" t="s">
        <v>398</v>
      </c>
      <c r="U74" s="1" t="s">
        <v>399</v>
      </c>
      <c r="W74" s="1" t="s">
        <v>400</v>
      </c>
      <c r="X74" s="1" t="s">
        <v>406</v>
      </c>
      <c r="Y74" s="1" t="s">
        <v>426</v>
      </c>
      <c r="Z74" s="1" t="s">
        <v>403</v>
      </c>
      <c r="AA74" s="1" t="s">
        <v>403</v>
      </c>
      <c r="AB74" s="1" t="s">
        <v>460</v>
      </c>
      <c r="AC74" s="12">
        <v>43614</v>
      </c>
      <c r="AD74" s="13" t="str">
        <f t="shared" si="9"/>
        <v>ACTIVO CALIFICADO</v>
      </c>
      <c r="AE74" s="11">
        <f t="shared" si="14"/>
        <v>5</v>
      </c>
      <c r="AF74" s="11">
        <f t="shared" si="14"/>
        <v>5</v>
      </c>
      <c r="AG74" s="11">
        <f t="shared" si="14"/>
        <v>5</v>
      </c>
      <c r="AH74" s="11" t="str">
        <f>LOOKUP(U74,Clasifica,'[1]V. Seguridad'!$D$4:$D$18)</f>
        <v>Alto</v>
      </c>
      <c r="AI74" s="11" t="e">
        <f>LOOKUP(V74,HWSW,'[1]V. Seguridad'!$E$22:$E$25)</f>
        <v>#N/A</v>
      </c>
      <c r="AJ74" s="11" t="str">
        <f>LOOKUP(W74,'[1]V. Seguridad'!$C$31:$C$35,'[1]V. Seguridad'!$E$31:$E$35)</f>
        <v>Medio</v>
      </c>
      <c r="AK74" s="11" t="str">
        <f t="shared" si="10"/>
        <v>Bajo</v>
      </c>
      <c r="AL74" s="11">
        <f t="shared" si="8"/>
        <v>3</v>
      </c>
      <c r="AM74" s="11">
        <f t="shared" si="8"/>
        <v>0</v>
      </c>
      <c r="AN74" s="11">
        <f t="shared" si="8"/>
        <v>2</v>
      </c>
      <c r="AO74" s="11">
        <f t="shared" si="8"/>
        <v>1</v>
      </c>
      <c r="AP74" s="11">
        <f>IF(X74="",0,(LOOKUP(X74,Dispo,'[1]V. Seguridad'!$D$41:$D$45)*(LOOKUP(Y74,Tiempo,VTiempo))))</f>
        <v>1.5</v>
      </c>
      <c r="AQ74" s="11">
        <f t="shared" si="11"/>
        <v>3</v>
      </c>
      <c r="AR74" s="14" t="str">
        <f t="shared" si="12"/>
        <v>Alto</v>
      </c>
      <c r="AS74" s="1" t="str">
        <f>LOOKUP(U74,Clasifica,'[1]V. Seguridad'!$F$4:$F$18)</f>
        <v>REVISAR CON JURÍDICA</v>
      </c>
      <c r="AT74" s="1" t="str">
        <f>LOOKUP(U74,'[1]V. Seguridad'!$C$4:$C$18,'[1]V. Seguridad'!$E$4:$E$18)</f>
        <v>Otra norma legal o constitucional</v>
      </c>
      <c r="AU74" s="1" t="str">
        <f t="shared" si="13"/>
        <v>Otra norma legal o constitucional</v>
      </c>
      <c r="AV74" s="1" t="str">
        <f>LOOKUP(U74,'[1]V. Seguridad'!$C$4:$C$18,'[1]V. Seguridad'!$G$4:$G$18)</f>
        <v>REVISAR CON JURÍDICA</v>
      </c>
    </row>
    <row r="75" spans="2:48" ht="75" x14ac:dyDescent="0.25">
      <c r="B75" s="1" t="s">
        <v>9</v>
      </c>
      <c r="C75" s="1" t="s">
        <v>10</v>
      </c>
      <c r="D75" s="1" t="s">
        <v>454</v>
      </c>
      <c r="E75" s="1" t="s">
        <v>455</v>
      </c>
      <c r="F75" s="1" t="s">
        <v>456</v>
      </c>
      <c r="G75" s="1"/>
      <c r="H75" s="1" t="s">
        <v>394</v>
      </c>
      <c r="I75" s="1" t="s">
        <v>203</v>
      </c>
      <c r="J75" s="1" t="s">
        <v>8</v>
      </c>
      <c r="K75" s="1" t="s">
        <v>5</v>
      </c>
      <c r="L75" s="1" t="s">
        <v>183</v>
      </c>
      <c r="M75" s="1" t="s">
        <v>177</v>
      </c>
      <c r="N75" s="1">
        <v>2012</v>
      </c>
      <c r="O75" s="1" t="s">
        <v>395</v>
      </c>
      <c r="P75" s="1" t="s">
        <v>458</v>
      </c>
      <c r="Q75" s="1" t="s">
        <v>459</v>
      </c>
      <c r="R75" s="11" t="s">
        <v>398</v>
      </c>
      <c r="S75" s="11" t="s">
        <v>398</v>
      </c>
      <c r="T75" s="11" t="s">
        <v>398</v>
      </c>
      <c r="U75" s="1" t="s">
        <v>399</v>
      </c>
      <c r="W75" s="1" t="s">
        <v>400</v>
      </c>
      <c r="X75" s="1" t="s">
        <v>406</v>
      </c>
      <c r="Y75" s="1" t="s">
        <v>426</v>
      </c>
      <c r="Z75" s="1" t="s">
        <v>403</v>
      </c>
      <c r="AA75" s="1" t="s">
        <v>403</v>
      </c>
      <c r="AB75" s="1" t="s">
        <v>460</v>
      </c>
      <c r="AC75" s="12">
        <v>43614</v>
      </c>
      <c r="AD75" s="13" t="str">
        <f t="shared" si="9"/>
        <v>ACTIVO CALIFICADO</v>
      </c>
      <c r="AE75" s="11">
        <f t="shared" si="14"/>
        <v>5</v>
      </c>
      <c r="AF75" s="11">
        <f t="shared" si="14"/>
        <v>5</v>
      </c>
      <c r="AG75" s="11">
        <f t="shared" si="14"/>
        <v>5</v>
      </c>
      <c r="AH75" s="11" t="str">
        <f>LOOKUP(U75,Clasifica,'[1]V. Seguridad'!$D$4:$D$18)</f>
        <v>Alto</v>
      </c>
      <c r="AI75" s="11" t="e">
        <f>LOOKUP(V75,HWSW,'[1]V. Seguridad'!$E$22:$E$25)</f>
        <v>#N/A</v>
      </c>
      <c r="AJ75" s="11" t="str">
        <f>LOOKUP(W75,'[1]V. Seguridad'!$C$31:$C$35,'[1]V. Seguridad'!$E$31:$E$35)</f>
        <v>Medio</v>
      </c>
      <c r="AK75" s="11" t="str">
        <f t="shared" si="10"/>
        <v>Bajo</v>
      </c>
      <c r="AL75" s="11">
        <f t="shared" si="8"/>
        <v>3</v>
      </c>
      <c r="AM75" s="11">
        <f t="shared" si="8"/>
        <v>0</v>
      </c>
      <c r="AN75" s="11">
        <f t="shared" si="8"/>
        <v>2</v>
      </c>
      <c r="AO75" s="11">
        <f t="shared" si="8"/>
        <v>1</v>
      </c>
      <c r="AP75" s="11">
        <f>IF(X75="",0,(LOOKUP(X75,Dispo,'[1]V. Seguridad'!$D$41:$D$45)*(LOOKUP(Y75,Tiempo,VTiempo))))</f>
        <v>1.5</v>
      </c>
      <c r="AQ75" s="11">
        <f t="shared" si="11"/>
        <v>3</v>
      </c>
      <c r="AR75" s="14" t="str">
        <f t="shared" si="12"/>
        <v>Alto</v>
      </c>
      <c r="AS75" s="1" t="str">
        <f>LOOKUP(U75,Clasifica,'[1]V. Seguridad'!$F$4:$F$18)</f>
        <v>REVISAR CON JURÍDICA</v>
      </c>
      <c r="AT75" s="1" t="str">
        <f>LOOKUP(U75,'[1]V. Seguridad'!$C$4:$C$18,'[1]V. Seguridad'!$E$4:$E$18)</f>
        <v>Otra norma legal o constitucional</v>
      </c>
      <c r="AU75" s="1" t="str">
        <f t="shared" si="13"/>
        <v>Otra norma legal o constitucional</v>
      </c>
      <c r="AV75" s="1" t="str">
        <f>LOOKUP(U75,'[1]V. Seguridad'!$C$4:$C$18,'[1]V. Seguridad'!$G$4:$G$18)</f>
        <v>REVISAR CON JURÍDICA</v>
      </c>
    </row>
    <row r="76" spans="2:48" ht="75" x14ac:dyDescent="0.25">
      <c r="B76" s="1" t="s">
        <v>9</v>
      </c>
      <c r="C76" s="1" t="s">
        <v>10</v>
      </c>
      <c r="D76" s="1" t="s">
        <v>454</v>
      </c>
      <c r="E76" s="1" t="s">
        <v>455</v>
      </c>
      <c r="F76" s="1" t="s">
        <v>456</v>
      </c>
      <c r="G76" s="1"/>
      <c r="H76" s="1" t="s">
        <v>394</v>
      </c>
      <c r="I76" s="1" t="s">
        <v>204</v>
      </c>
      <c r="J76" s="1" t="s">
        <v>8</v>
      </c>
      <c r="K76" s="1" t="s">
        <v>5</v>
      </c>
      <c r="L76" s="1" t="s">
        <v>183</v>
      </c>
      <c r="M76" s="1" t="s">
        <v>177</v>
      </c>
      <c r="N76" s="1">
        <v>2012</v>
      </c>
      <c r="O76" s="1" t="s">
        <v>395</v>
      </c>
      <c r="P76" s="1" t="s">
        <v>458</v>
      </c>
      <c r="Q76" s="1" t="s">
        <v>459</v>
      </c>
      <c r="R76" s="11" t="s">
        <v>398</v>
      </c>
      <c r="S76" s="11" t="s">
        <v>398</v>
      </c>
      <c r="T76" s="11" t="s">
        <v>398</v>
      </c>
      <c r="U76" s="1" t="s">
        <v>399</v>
      </c>
      <c r="W76" s="1" t="s">
        <v>400</v>
      </c>
      <c r="X76" s="1" t="s">
        <v>406</v>
      </c>
      <c r="Y76" s="1" t="s">
        <v>426</v>
      </c>
      <c r="Z76" s="1" t="s">
        <v>403</v>
      </c>
      <c r="AA76" s="1" t="s">
        <v>403</v>
      </c>
      <c r="AB76" s="1" t="s">
        <v>460</v>
      </c>
      <c r="AC76" s="12">
        <v>43614</v>
      </c>
      <c r="AD76" s="13" t="str">
        <f t="shared" si="9"/>
        <v>ACTIVO CALIFICADO</v>
      </c>
      <c r="AE76" s="11">
        <f t="shared" si="14"/>
        <v>5</v>
      </c>
      <c r="AF76" s="11">
        <f t="shared" si="14"/>
        <v>5</v>
      </c>
      <c r="AG76" s="11">
        <f t="shared" si="14"/>
        <v>5</v>
      </c>
      <c r="AH76" s="11" t="str">
        <f>LOOKUP(U76,Clasifica,'[1]V. Seguridad'!$D$4:$D$18)</f>
        <v>Alto</v>
      </c>
      <c r="AI76" s="11" t="e">
        <f>LOOKUP(V76,HWSW,'[1]V. Seguridad'!$E$22:$E$25)</f>
        <v>#N/A</v>
      </c>
      <c r="AJ76" s="11" t="str">
        <f>LOOKUP(W76,'[1]V. Seguridad'!$C$31:$C$35,'[1]V. Seguridad'!$E$31:$E$35)</f>
        <v>Medio</v>
      </c>
      <c r="AK76" s="11" t="str">
        <f t="shared" si="10"/>
        <v>Bajo</v>
      </c>
      <c r="AL76" s="11">
        <f t="shared" si="8"/>
        <v>3</v>
      </c>
      <c r="AM76" s="11">
        <f t="shared" si="8"/>
        <v>0</v>
      </c>
      <c r="AN76" s="11">
        <f t="shared" si="8"/>
        <v>2</v>
      </c>
      <c r="AO76" s="11">
        <f t="shared" si="8"/>
        <v>1</v>
      </c>
      <c r="AP76" s="11">
        <f>IF(X76="",0,(LOOKUP(X76,Dispo,'[1]V. Seguridad'!$D$41:$D$45)*(LOOKUP(Y76,Tiempo,VTiempo))))</f>
        <v>1.5</v>
      </c>
      <c r="AQ76" s="11">
        <f t="shared" si="11"/>
        <v>3</v>
      </c>
      <c r="AR76" s="14" t="str">
        <f t="shared" si="12"/>
        <v>Alto</v>
      </c>
      <c r="AS76" s="1" t="str">
        <f>LOOKUP(U76,Clasifica,'[1]V. Seguridad'!$F$4:$F$18)</f>
        <v>REVISAR CON JURÍDICA</v>
      </c>
      <c r="AT76" s="1" t="str">
        <f>LOOKUP(U76,'[1]V. Seguridad'!$C$4:$C$18,'[1]V. Seguridad'!$E$4:$E$18)</f>
        <v>Otra norma legal o constitucional</v>
      </c>
      <c r="AU76" s="1" t="str">
        <f t="shared" si="13"/>
        <v>Otra norma legal o constitucional</v>
      </c>
      <c r="AV76" s="1" t="str">
        <f>LOOKUP(U76,'[1]V. Seguridad'!$C$4:$C$18,'[1]V. Seguridad'!$G$4:$G$18)</f>
        <v>REVISAR CON JURÍDICA</v>
      </c>
    </row>
    <row r="77" spans="2:48" ht="75" x14ac:dyDescent="0.25">
      <c r="B77" s="1" t="s">
        <v>9</v>
      </c>
      <c r="C77" s="1" t="s">
        <v>10</v>
      </c>
      <c r="D77" s="1" t="s">
        <v>454</v>
      </c>
      <c r="E77" s="1" t="s">
        <v>455</v>
      </c>
      <c r="F77" s="1" t="s">
        <v>456</v>
      </c>
      <c r="G77" s="1"/>
      <c r="H77" s="1" t="s">
        <v>394</v>
      </c>
      <c r="I77" s="1" t="s">
        <v>205</v>
      </c>
      <c r="J77" s="1" t="s">
        <v>8</v>
      </c>
      <c r="K77" s="1" t="s">
        <v>5</v>
      </c>
      <c r="L77" s="1" t="s">
        <v>183</v>
      </c>
      <c r="M77" s="1" t="s">
        <v>177</v>
      </c>
      <c r="N77" s="1">
        <v>2012</v>
      </c>
      <c r="O77" s="1" t="s">
        <v>395</v>
      </c>
      <c r="P77" s="1" t="s">
        <v>458</v>
      </c>
      <c r="Q77" s="1" t="s">
        <v>459</v>
      </c>
      <c r="R77" s="11" t="s">
        <v>398</v>
      </c>
      <c r="S77" s="11" t="s">
        <v>398</v>
      </c>
      <c r="T77" s="11" t="s">
        <v>398</v>
      </c>
      <c r="U77" s="1" t="s">
        <v>399</v>
      </c>
      <c r="W77" s="1" t="s">
        <v>400</v>
      </c>
      <c r="X77" s="1" t="s">
        <v>406</v>
      </c>
      <c r="Y77" s="1" t="s">
        <v>426</v>
      </c>
      <c r="Z77" s="1" t="s">
        <v>403</v>
      </c>
      <c r="AA77" s="1" t="s">
        <v>403</v>
      </c>
      <c r="AB77" s="1" t="s">
        <v>460</v>
      </c>
      <c r="AC77" s="12">
        <v>43614</v>
      </c>
      <c r="AD77" s="13" t="str">
        <f t="shared" si="9"/>
        <v>ACTIVO CALIFICADO</v>
      </c>
      <c r="AE77" s="11">
        <f t="shared" si="14"/>
        <v>5</v>
      </c>
      <c r="AF77" s="11">
        <f t="shared" si="14"/>
        <v>5</v>
      </c>
      <c r="AG77" s="11">
        <f t="shared" si="14"/>
        <v>5</v>
      </c>
      <c r="AH77" s="11" t="str">
        <f>LOOKUP(U77,Clasifica,'[1]V. Seguridad'!$D$4:$D$18)</f>
        <v>Alto</v>
      </c>
      <c r="AI77" s="11" t="e">
        <f>LOOKUP(V77,HWSW,'[1]V. Seguridad'!$E$22:$E$25)</f>
        <v>#N/A</v>
      </c>
      <c r="AJ77" s="11" t="str">
        <f>LOOKUP(W77,'[1]V. Seguridad'!$C$31:$C$35,'[1]V. Seguridad'!$E$31:$E$35)</f>
        <v>Medio</v>
      </c>
      <c r="AK77" s="11" t="str">
        <f t="shared" si="10"/>
        <v>Bajo</v>
      </c>
      <c r="AL77" s="11">
        <f t="shared" ref="AL77:AO102" si="15">IF(U77="",0,IF(AH77="Bajo",1,IF(AH77="Medio",2,3)))</f>
        <v>3</v>
      </c>
      <c r="AM77" s="11">
        <f t="shared" si="15"/>
        <v>0</v>
      </c>
      <c r="AN77" s="11">
        <f t="shared" si="15"/>
        <v>2</v>
      </c>
      <c r="AO77" s="11">
        <f t="shared" si="15"/>
        <v>1</v>
      </c>
      <c r="AP77" s="11">
        <f>IF(X77="",0,(LOOKUP(X77,Dispo,'[1]V. Seguridad'!$D$41:$D$45)*(LOOKUP(Y77,Tiempo,VTiempo))))</f>
        <v>1.5</v>
      </c>
      <c r="AQ77" s="11">
        <f t="shared" si="11"/>
        <v>3</v>
      </c>
      <c r="AR77" s="14" t="str">
        <f t="shared" si="12"/>
        <v>Alto</v>
      </c>
      <c r="AS77" s="1" t="str">
        <f>LOOKUP(U77,Clasifica,'[1]V. Seguridad'!$F$4:$F$18)</f>
        <v>REVISAR CON JURÍDICA</v>
      </c>
      <c r="AT77" s="1" t="str">
        <f>LOOKUP(U77,'[1]V. Seguridad'!$C$4:$C$18,'[1]V. Seguridad'!$E$4:$E$18)</f>
        <v>Otra norma legal o constitucional</v>
      </c>
      <c r="AU77" s="1" t="str">
        <f t="shared" si="13"/>
        <v>Otra norma legal o constitucional</v>
      </c>
      <c r="AV77" s="1" t="str">
        <f>LOOKUP(U77,'[1]V. Seguridad'!$C$4:$C$18,'[1]V. Seguridad'!$G$4:$G$18)</f>
        <v>REVISAR CON JURÍDICA</v>
      </c>
    </row>
    <row r="78" spans="2:48" ht="75" x14ac:dyDescent="0.25">
      <c r="B78" s="1" t="s">
        <v>9</v>
      </c>
      <c r="C78" s="1" t="s">
        <v>10</v>
      </c>
      <c r="D78" s="1" t="s">
        <v>454</v>
      </c>
      <c r="E78" s="1" t="s">
        <v>455</v>
      </c>
      <c r="F78" s="1" t="s">
        <v>456</v>
      </c>
      <c r="G78" s="1"/>
      <c r="H78" s="1" t="s">
        <v>394</v>
      </c>
      <c r="I78" s="1" t="s">
        <v>206</v>
      </c>
      <c r="J78" s="1" t="s">
        <v>8</v>
      </c>
      <c r="K78" s="1" t="s">
        <v>5</v>
      </c>
      <c r="L78" s="1" t="s">
        <v>183</v>
      </c>
      <c r="M78" s="1" t="s">
        <v>177</v>
      </c>
      <c r="N78" s="1">
        <v>2012</v>
      </c>
      <c r="O78" s="1" t="s">
        <v>395</v>
      </c>
      <c r="P78" s="1" t="s">
        <v>458</v>
      </c>
      <c r="Q78" s="1" t="s">
        <v>459</v>
      </c>
      <c r="R78" s="11" t="s">
        <v>398</v>
      </c>
      <c r="S78" s="11" t="s">
        <v>398</v>
      </c>
      <c r="T78" s="11" t="s">
        <v>398</v>
      </c>
      <c r="U78" s="1" t="s">
        <v>399</v>
      </c>
      <c r="W78" s="1" t="s">
        <v>400</v>
      </c>
      <c r="X78" s="1" t="s">
        <v>406</v>
      </c>
      <c r="Y78" s="1" t="s">
        <v>426</v>
      </c>
      <c r="Z78" s="1" t="s">
        <v>403</v>
      </c>
      <c r="AA78" s="1" t="s">
        <v>403</v>
      </c>
      <c r="AB78" s="1" t="s">
        <v>460</v>
      </c>
      <c r="AC78" s="12">
        <v>43614</v>
      </c>
      <c r="AD78" s="13" t="str">
        <f t="shared" si="9"/>
        <v>ACTIVO CALIFICADO</v>
      </c>
      <c r="AE78" s="11">
        <f t="shared" si="14"/>
        <v>5</v>
      </c>
      <c r="AF78" s="11">
        <f t="shared" si="14"/>
        <v>5</v>
      </c>
      <c r="AG78" s="11">
        <f t="shared" si="14"/>
        <v>5</v>
      </c>
      <c r="AH78" s="11" t="str">
        <f>LOOKUP(U78,Clasifica,'[1]V. Seguridad'!$D$4:$D$18)</f>
        <v>Alto</v>
      </c>
      <c r="AI78" s="11" t="e">
        <f>LOOKUP(V78,HWSW,'[1]V. Seguridad'!$E$22:$E$25)</f>
        <v>#N/A</v>
      </c>
      <c r="AJ78" s="11" t="str">
        <f>LOOKUP(W78,'[1]V. Seguridad'!$C$31:$C$35,'[1]V. Seguridad'!$E$31:$E$35)</f>
        <v>Medio</v>
      </c>
      <c r="AK78" s="11" t="str">
        <f t="shared" si="10"/>
        <v>Bajo</v>
      </c>
      <c r="AL78" s="11">
        <f t="shared" si="15"/>
        <v>3</v>
      </c>
      <c r="AM78" s="11">
        <f t="shared" si="15"/>
        <v>0</v>
      </c>
      <c r="AN78" s="11">
        <f t="shared" si="15"/>
        <v>2</v>
      </c>
      <c r="AO78" s="11">
        <f t="shared" si="15"/>
        <v>1</v>
      </c>
      <c r="AP78" s="11">
        <f>IF(X78="",0,(LOOKUP(X78,Dispo,'[1]V. Seguridad'!$D$41:$D$45)*(LOOKUP(Y78,Tiempo,VTiempo))))</f>
        <v>1.5</v>
      </c>
      <c r="AQ78" s="11">
        <f t="shared" si="11"/>
        <v>3</v>
      </c>
      <c r="AR78" s="14" t="str">
        <f t="shared" si="12"/>
        <v>Alto</v>
      </c>
      <c r="AS78" s="1" t="str">
        <f>LOOKUP(U78,Clasifica,'[1]V. Seguridad'!$F$4:$F$18)</f>
        <v>REVISAR CON JURÍDICA</v>
      </c>
      <c r="AT78" s="1" t="str">
        <f>LOOKUP(U78,'[1]V. Seguridad'!$C$4:$C$18,'[1]V. Seguridad'!$E$4:$E$18)</f>
        <v>Otra norma legal o constitucional</v>
      </c>
      <c r="AU78" s="1" t="str">
        <f t="shared" si="13"/>
        <v>Otra norma legal o constitucional</v>
      </c>
      <c r="AV78" s="1" t="str">
        <f>LOOKUP(U78,'[1]V. Seguridad'!$C$4:$C$18,'[1]V. Seguridad'!$G$4:$G$18)</f>
        <v>REVISAR CON JURÍDICA</v>
      </c>
    </row>
    <row r="79" spans="2:48" ht="75" x14ac:dyDescent="0.25">
      <c r="B79" s="1" t="s">
        <v>9</v>
      </c>
      <c r="C79" s="1" t="s">
        <v>10</v>
      </c>
      <c r="D79" s="1" t="s">
        <v>454</v>
      </c>
      <c r="E79" s="1" t="s">
        <v>455</v>
      </c>
      <c r="F79" s="1" t="s">
        <v>456</v>
      </c>
      <c r="G79" s="1"/>
      <c r="H79" s="1" t="s">
        <v>394</v>
      </c>
      <c r="I79" s="1" t="s">
        <v>207</v>
      </c>
      <c r="J79" s="1" t="s">
        <v>8</v>
      </c>
      <c r="K79" s="1" t="s">
        <v>5</v>
      </c>
      <c r="L79" s="1" t="s">
        <v>183</v>
      </c>
      <c r="M79" s="1" t="s">
        <v>177</v>
      </c>
      <c r="N79" s="1">
        <v>2012</v>
      </c>
      <c r="O79" s="1" t="s">
        <v>395</v>
      </c>
      <c r="P79" s="1" t="s">
        <v>458</v>
      </c>
      <c r="Q79" s="1" t="s">
        <v>459</v>
      </c>
      <c r="R79" s="11" t="s">
        <v>398</v>
      </c>
      <c r="S79" s="11" t="s">
        <v>398</v>
      </c>
      <c r="T79" s="11" t="s">
        <v>398</v>
      </c>
      <c r="U79" s="1" t="s">
        <v>399</v>
      </c>
      <c r="W79" s="1" t="s">
        <v>400</v>
      </c>
      <c r="X79" s="1" t="s">
        <v>406</v>
      </c>
      <c r="Y79" s="1" t="s">
        <v>426</v>
      </c>
      <c r="Z79" s="1" t="s">
        <v>403</v>
      </c>
      <c r="AA79" s="1" t="s">
        <v>403</v>
      </c>
      <c r="AB79" s="1" t="s">
        <v>460</v>
      </c>
      <c r="AC79" s="12">
        <v>43614</v>
      </c>
      <c r="AD79" s="13" t="str">
        <f t="shared" si="9"/>
        <v>ACTIVO CALIFICADO</v>
      </c>
      <c r="AE79" s="11">
        <f t="shared" si="14"/>
        <v>5</v>
      </c>
      <c r="AF79" s="11">
        <f t="shared" si="14"/>
        <v>5</v>
      </c>
      <c r="AG79" s="11">
        <f t="shared" si="14"/>
        <v>5</v>
      </c>
      <c r="AH79" s="11" t="str">
        <f>LOOKUP(U79,Clasifica,'[1]V. Seguridad'!$D$4:$D$18)</f>
        <v>Alto</v>
      </c>
      <c r="AI79" s="11" t="e">
        <f>LOOKUP(V79,HWSW,'[1]V. Seguridad'!$E$22:$E$25)</f>
        <v>#N/A</v>
      </c>
      <c r="AJ79" s="11" t="str">
        <f>LOOKUP(W79,'[1]V. Seguridad'!$C$31:$C$35,'[1]V. Seguridad'!$E$31:$E$35)</f>
        <v>Medio</v>
      </c>
      <c r="AK79" s="11" t="str">
        <f t="shared" si="10"/>
        <v>Bajo</v>
      </c>
      <c r="AL79" s="11">
        <f t="shared" si="15"/>
        <v>3</v>
      </c>
      <c r="AM79" s="11">
        <f t="shared" si="15"/>
        <v>0</v>
      </c>
      <c r="AN79" s="11">
        <f t="shared" si="15"/>
        <v>2</v>
      </c>
      <c r="AO79" s="11">
        <f t="shared" si="15"/>
        <v>1</v>
      </c>
      <c r="AP79" s="11">
        <f>IF(X79="",0,(LOOKUP(X79,Dispo,'[1]V. Seguridad'!$D$41:$D$45)*(LOOKUP(Y79,Tiempo,VTiempo))))</f>
        <v>1.5</v>
      </c>
      <c r="AQ79" s="11">
        <f t="shared" si="11"/>
        <v>3</v>
      </c>
      <c r="AR79" s="14" t="str">
        <f t="shared" si="12"/>
        <v>Alto</v>
      </c>
      <c r="AS79" s="1" t="str">
        <f>LOOKUP(U79,Clasifica,'[1]V. Seguridad'!$F$4:$F$18)</f>
        <v>REVISAR CON JURÍDICA</v>
      </c>
      <c r="AT79" s="1" t="str">
        <f>LOOKUP(U79,'[1]V. Seguridad'!$C$4:$C$18,'[1]V. Seguridad'!$E$4:$E$18)</f>
        <v>Otra norma legal o constitucional</v>
      </c>
      <c r="AU79" s="1" t="str">
        <f t="shared" si="13"/>
        <v>Otra norma legal o constitucional</v>
      </c>
      <c r="AV79" s="1" t="str">
        <f>LOOKUP(U79,'[1]V. Seguridad'!$C$4:$C$18,'[1]V. Seguridad'!$G$4:$G$18)</f>
        <v>REVISAR CON JURÍDICA</v>
      </c>
    </row>
    <row r="80" spans="2:48" ht="90" x14ac:dyDescent="0.25">
      <c r="B80" s="1" t="s">
        <v>102</v>
      </c>
      <c r="C80" s="1" t="s">
        <v>53</v>
      </c>
      <c r="D80" s="1" t="s">
        <v>454</v>
      </c>
      <c r="E80" s="1" t="s">
        <v>455</v>
      </c>
      <c r="F80" s="1" t="s">
        <v>456</v>
      </c>
      <c r="G80" s="1"/>
      <c r="H80" s="1" t="s">
        <v>394</v>
      </c>
      <c r="I80" s="1" t="s">
        <v>208</v>
      </c>
      <c r="J80" s="1" t="s">
        <v>8</v>
      </c>
      <c r="K80" s="1" t="s">
        <v>5</v>
      </c>
      <c r="L80" s="1" t="s">
        <v>185</v>
      </c>
      <c r="M80" s="1" t="s">
        <v>176</v>
      </c>
      <c r="N80" s="1">
        <v>2012</v>
      </c>
      <c r="O80" s="1" t="s">
        <v>395</v>
      </c>
      <c r="P80" s="1" t="s">
        <v>458</v>
      </c>
      <c r="Q80" s="1" t="s">
        <v>459</v>
      </c>
      <c r="R80" s="11" t="s">
        <v>398</v>
      </c>
      <c r="S80" s="11" t="s">
        <v>398</v>
      </c>
      <c r="T80" s="11" t="s">
        <v>398</v>
      </c>
      <c r="U80" s="1" t="s">
        <v>399</v>
      </c>
      <c r="W80" s="1" t="s">
        <v>400</v>
      </c>
      <c r="X80" s="1" t="s">
        <v>406</v>
      </c>
      <c r="Y80" s="1" t="s">
        <v>426</v>
      </c>
      <c r="Z80" s="1" t="s">
        <v>403</v>
      </c>
      <c r="AA80" s="1" t="s">
        <v>403</v>
      </c>
      <c r="AB80" s="1" t="s">
        <v>460</v>
      </c>
      <c r="AC80" s="12">
        <v>43614</v>
      </c>
      <c r="AD80" s="13" t="str">
        <f t="shared" si="9"/>
        <v>ACTIVO CALIFICADO</v>
      </c>
      <c r="AE80" s="11">
        <f t="shared" si="14"/>
        <v>5</v>
      </c>
      <c r="AF80" s="11">
        <f t="shared" si="14"/>
        <v>5</v>
      </c>
      <c r="AG80" s="11">
        <f t="shared" si="14"/>
        <v>5</v>
      </c>
      <c r="AH80" s="11" t="str">
        <f>LOOKUP(U80,Clasifica,'[1]V. Seguridad'!$D$4:$D$18)</f>
        <v>Alto</v>
      </c>
      <c r="AI80" s="11" t="e">
        <f>LOOKUP(V80,HWSW,'[1]V. Seguridad'!$E$22:$E$25)</f>
        <v>#N/A</v>
      </c>
      <c r="AJ80" s="11" t="str">
        <f>LOOKUP(W80,'[1]V. Seguridad'!$C$31:$C$35,'[1]V. Seguridad'!$E$31:$E$35)</f>
        <v>Medio</v>
      </c>
      <c r="AK80" s="11" t="str">
        <f t="shared" si="10"/>
        <v>Bajo</v>
      </c>
      <c r="AL80" s="11">
        <f t="shared" si="15"/>
        <v>3</v>
      </c>
      <c r="AM80" s="11">
        <f t="shared" si="15"/>
        <v>0</v>
      </c>
      <c r="AN80" s="11">
        <f t="shared" si="15"/>
        <v>2</v>
      </c>
      <c r="AO80" s="11">
        <f t="shared" si="15"/>
        <v>1</v>
      </c>
      <c r="AP80" s="11">
        <f>IF(X80="",0,(LOOKUP(X80,Dispo,'[1]V. Seguridad'!$D$41:$D$45)*(LOOKUP(Y80,Tiempo,VTiempo))))</f>
        <v>1.5</v>
      </c>
      <c r="AQ80" s="11">
        <f t="shared" si="11"/>
        <v>3</v>
      </c>
      <c r="AR80" s="14" t="str">
        <f t="shared" si="12"/>
        <v>Alto</v>
      </c>
      <c r="AS80" s="1" t="str">
        <f>LOOKUP(U80,Clasifica,'[1]V. Seguridad'!$F$4:$F$18)</f>
        <v>REVISAR CON JURÍDICA</v>
      </c>
      <c r="AT80" s="1" t="str">
        <f>LOOKUP(U80,'[1]V. Seguridad'!$C$4:$C$18,'[1]V. Seguridad'!$E$4:$E$18)</f>
        <v>Otra norma legal o constitucional</v>
      </c>
      <c r="AU80" s="1" t="str">
        <f t="shared" si="13"/>
        <v>Otra norma legal o constitucional</v>
      </c>
      <c r="AV80" s="1" t="str">
        <f>LOOKUP(U80,'[1]V. Seguridad'!$C$4:$C$18,'[1]V. Seguridad'!$G$4:$G$18)</f>
        <v>REVISAR CON JURÍDICA</v>
      </c>
    </row>
    <row r="81" spans="2:48" ht="75" x14ac:dyDescent="0.25">
      <c r="B81" s="1" t="s">
        <v>103</v>
      </c>
      <c r="C81" s="1" t="s">
        <v>104</v>
      </c>
      <c r="D81" s="1" t="s">
        <v>454</v>
      </c>
      <c r="E81" s="1" t="s">
        <v>455</v>
      </c>
      <c r="F81" s="1" t="s">
        <v>456</v>
      </c>
      <c r="G81" s="1" t="s">
        <v>463</v>
      </c>
      <c r="H81" s="1" t="s">
        <v>394</v>
      </c>
      <c r="I81" s="1" t="s">
        <v>209</v>
      </c>
      <c r="J81" s="1" t="s">
        <v>8</v>
      </c>
      <c r="K81" s="1" t="s">
        <v>5</v>
      </c>
      <c r="L81" s="1" t="s">
        <v>183</v>
      </c>
      <c r="M81" s="1" t="s">
        <v>17</v>
      </c>
      <c r="N81" s="1">
        <v>2012</v>
      </c>
      <c r="O81" s="1" t="s">
        <v>395</v>
      </c>
      <c r="P81" s="1" t="s">
        <v>458</v>
      </c>
      <c r="Q81" s="1" t="s">
        <v>459</v>
      </c>
      <c r="R81" s="11" t="s">
        <v>398</v>
      </c>
      <c r="S81" s="11" t="s">
        <v>398</v>
      </c>
      <c r="T81" s="11" t="s">
        <v>398</v>
      </c>
      <c r="U81" s="1" t="s">
        <v>399</v>
      </c>
      <c r="W81" s="1" t="s">
        <v>400</v>
      </c>
      <c r="X81" s="1" t="s">
        <v>425</v>
      </c>
      <c r="Y81" s="1" t="s">
        <v>408</v>
      </c>
      <c r="Z81" s="1" t="s">
        <v>403</v>
      </c>
      <c r="AA81" s="1" t="s">
        <v>403</v>
      </c>
      <c r="AB81" s="1" t="s">
        <v>460</v>
      </c>
      <c r="AC81" s="12">
        <v>43614</v>
      </c>
      <c r="AD81" s="13" t="str">
        <f t="shared" si="9"/>
        <v>ACTIVO CALIFICADO</v>
      </c>
      <c r="AE81" s="11">
        <f t="shared" si="14"/>
        <v>5</v>
      </c>
      <c r="AF81" s="11">
        <f t="shared" si="14"/>
        <v>5</v>
      </c>
      <c r="AG81" s="11">
        <f t="shared" si="14"/>
        <v>5</v>
      </c>
      <c r="AH81" s="11" t="str">
        <f>LOOKUP(U81,Clasifica,'[1]V. Seguridad'!$D$4:$D$18)</f>
        <v>Alto</v>
      </c>
      <c r="AI81" s="11" t="e">
        <f>LOOKUP(V81,HWSW,'[1]V. Seguridad'!$E$22:$E$25)</f>
        <v>#N/A</v>
      </c>
      <c r="AJ81" s="11" t="str">
        <f>LOOKUP(W81,'[1]V. Seguridad'!$C$31:$C$35,'[1]V. Seguridad'!$E$31:$E$35)</f>
        <v>Medio</v>
      </c>
      <c r="AK81" s="11" t="str">
        <f t="shared" si="10"/>
        <v>Bajo</v>
      </c>
      <c r="AL81" s="11">
        <f t="shared" si="15"/>
        <v>3</v>
      </c>
      <c r="AM81" s="11">
        <f t="shared" si="15"/>
        <v>0</v>
      </c>
      <c r="AN81" s="11">
        <f t="shared" si="15"/>
        <v>2</v>
      </c>
      <c r="AO81" s="11">
        <f t="shared" si="15"/>
        <v>1</v>
      </c>
      <c r="AP81" s="11">
        <f>IF(X81="",0,(LOOKUP(X81,Dispo,'[1]V. Seguridad'!$D$41:$D$45)*(LOOKUP(Y81,Tiempo,VTiempo))))</f>
        <v>1</v>
      </c>
      <c r="AQ81" s="11">
        <f t="shared" si="11"/>
        <v>3</v>
      </c>
      <c r="AR81" s="14" t="str">
        <f t="shared" si="12"/>
        <v>Alto</v>
      </c>
      <c r="AS81" s="1" t="str">
        <f>LOOKUP(U81,Clasifica,'[1]V. Seguridad'!$F$4:$F$18)</f>
        <v>REVISAR CON JURÍDICA</v>
      </c>
      <c r="AT81" s="1" t="str">
        <f>LOOKUP(U81,'[1]V. Seguridad'!$C$4:$C$18,'[1]V. Seguridad'!$E$4:$E$18)</f>
        <v>Otra norma legal o constitucional</v>
      </c>
      <c r="AU81" s="1" t="str">
        <f t="shared" si="13"/>
        <v>Otra norma legal o constitucional</v>
      </c>
      <c r="AV81" s="1" t="str">
        <f>LOOKUP(U81,'[1]V. Seguridad'!$C$4:$C$18,'[1]V. Seguridad'!$G$4:$G$18)</f>
        <v>REVISAR CON JURÍDICA</v>
      </c>
    </row>
    <row r="82" spans="2:48" ht="75" x14ac:dyDescent="0.25">
      <c r="B82" s="1" t="s">
        <v>103</v>
      </c>
      <c r="C82" s="1" t="s">
        <v>104</v>
      </c>
      <c r="D82" s="1" t="s">
        <v>454</v>
      </c>
      <c r="E82" s="1" t="s">
        <v>455</v>
      </c>
      <c r="F82" s="1" t="s">
        <v>456</v>
      </c>
      <c r="G82" s="1"/>
      <c r="H82" s="1" t="s">
        <v>394</v>
      </c>
      <c r="I82" s="1" t="s">
        <v>210</v>
      </c>
      <c r="J82" s="1" t="s">
        <v>8</v>
      </c>
      <c r="K82" s="1" t="s">
        <v>5</v>
      </c>
      <c r="L82" s="1" t="s">
        <v>183</v>
      </c>
      <c r="M82" s="1" t="s">
        <v>17</v>
      </c>
      <c r="N82" s="1">
        <v>2012</v>
      </c>
      <c r="O82" s="1" t="s">
        <v>395</v>
      </c>
      <c r="P82" s="1" t="s">
        <v>458</v>
      </c>
      <c r="Q82" s="1" t="s">
        <v>459</v>
      </c>
      <c r="R82" s="11" t="s">
        <v>398</v>
      </c>
      <c r="S82" s="11" t="s">
        <v>398</v>
      </c>
      <c r="T82" s="11" t="s">
        <v>398</v>
      </c>
      <c r="U82" s="1" t="s">
        <v>399</v>
      </c>
      <c r="W82" s="1" t="s">
        <v>400</v>
      </c>
      <c r="X82" s="1" t="s">
        <v>425</v>
      </c>
      <c r="Y82" s="1" t="s">
        <v>408</v>
      </c>
      <c r="Z82" s="1" t="s">
        <v>403</v>
      </c>
      <c r="AA82" s="1" t="s">
        <v>403</v>
      </c>
      <c r="AB82" s="1" t="s">
        <v>460</v>
      </c>
      <c r="AC82" s="12">
        <v>43614</v>
      </c>
      <c r="AD82" s="13" t="str">
        <f t="shared" si="9"/>
        <v>ACTIVO CALIFICADO</v>
      </c>
      <c r="AE82" s="11">
        <f t="shared" si="14"/>
        <v>5</v>
      </c>
      <c r="AF82" s="11">
        <f t="shared" si="14"/>
        <v>5</v>
      </c>
      <c r="AG82" s="11">
        <f t="shared" si="14"/>
        <v>5</v>
      </c>
      <c r="AH82" s="11" t="str">
        <f>LOOKUP(U82,Clasifica,'[1]V. Seguridad'!$D$4:$D$18)</f>
        <v>Alto</v>
      </c>
      <c r="AI82" s="11" t="e">
        <f>LOOKUP(V82,HWSW,'[1]V. Seguridad'!$E$22:$E$25)</f>
        <v>#N/A</v>
      </c>
      <c r="AJ82" s="11" t="str">
        <f>LOOKUP(W82,'[1]V. Seguridad'!$C$31:$C$35,'[1]V. Seguridad'!$E$31:$E$35)</f>
        <v>Medio</v>
      </c>
      <c r="AK82" s="11" t="str">
        <f t="shared" si="10"/>
        <v>Bajo</v>
      </c>
      <c r="AL82" s="11">
        <f t="shared" si="15"/>
        <v>3</v>
      </c>
      <c r="AM82" s="11">
        <f t="shared" si="15"/>
        <v>0</v>
      </c>
      <c r="AN82" s="11">
        <f t="shared" si="15"/>
        <v>2</v>
      </c>
      <c r="AO82" s="11">
        <f t="shared" si="15"/>
        <v>1</v>
      </c>
      <c r="AP82" s="11">
        <f>IF(X82="",0,(LOOKUP(X82,Dispo,'[1]V. Seguridad'!$D$41:$D$45)*(LOOKUP(Y82,Tiempo,VTiempo))))</f>
        <v>1</v>
      </c>
      <c r="AQ82" s="11">
        <f t="shared" si="11"/>
        <v>3</v>
      </c>
      <c r="AR82" s="14" t="str">
        <f t="shared" si="12"/>
        <v>Alto</v>
      </c>
      <c r="AS82" s="1" t="str">
        <f>LOOKUP(U82,Clasifica,'[1]V. Seguridad'!$F$4:$F$18)</f>
        <v>REVISAR CON JURÍDICA</v>
      </c>
      <c r="AT82" s="1" t="str">
        <f>LOOKUP(U82,'[1]V. Seguridad'!$C$4:$C$18,'[1]V. Seguridad'!$E$4:$E$18)</f>
        <v>Otra norma legal o constitucional</v>
      </c>
      <c r="AU82" s="1" t="str">
        <f t="shared" si="13"/>
        <v>Otra norma legal o constitucional</v>
      </c>
      <c r="AV82" s="1" t="str">
        <f>LOOKUP(U82,'[1]V. Seguridad'!$C$4:$C$18,'[1]V. Seguridad'!$G$4:$G$18)</f>
        <v>REVISAR CON JURÍDICA</v>
      </c>
    </row>
    <row r="83" spans="2:48" ht="75" x14ac:dyDescent="0.25">
      <c r="B83" s="1" t="s">
        <v>103</v>
      </c>
      <c r="C83" s="1" t="s">
        <v>104</v>
      </c>
      <c r="D83" s="1" t="s">
        <v>454</v>
      </c>
      <c r="E83" s="1" t="s">
        <v>455</v>
      </c>
      <c r="F83" s="1" t="s">
        <v>456</v>
      </c>
      <c r="G83" s="1"/>
      <c r="H83" s="1" t="s">
        <v>394</v>
      </c>
      <c r="I83" s="1" t="s">
        <v>211</v>
      </c>
      <c r="J83" s="1" t="s">
        <v>8</v>
      </c>
      <c r="K83" s="1" t="s">
        <v>5</v>
      </c>
      <c r="L83" s="1" t="s">
        <v>183</v>
      </c>
      <c r="M83" s="1" t="s">
        <v>17</v>
      </c>
      <c r="N83" s="1">
        <v>2012</v>
      </c>
      <c r="O83" s="1" t="s">
        <v>395</v>
      </c>
      <c r="P83" s="1" t="s">
        <v>458</v>
      </c>
      <c r="Q83" s="1" t="s">
        <v>459</v>
      </c>
      <c r="R83" s="11" t="s">
        <v>398</v>
      </c>
      <c r="S83" s="11" t="s">
        <v>398</v>
      </c>
      <c r="T83" s="11" t="s">
        <v>398</v>
      </c>
      <c r="U83" s="1" t="s">
        <v>399</v>
      </c>
      <c r="W83" s="1" t="s">
        <v>400</v>
      </c>
      <c r="X83" s="1" t="s">
        <v>425</v>
      </c>
      <c r="Y83" s="1" t="s">
        <v>408</v>
      </c>
      <c r="Z83" s="1" t="s">
        <v>403</v>
      </c>
      <c r="AA83" s="1" t="s">
        <v>403</v>
      </c>
      <c r="AB83" s="1" t="s">
        <v>460</v>
      </c>
      <c r="AC83" s="12">
        <v>43614</v>
      </c>
      <c r="AD83" s="13" t="str">
        <f t="shared" si="9"/>
        <v>ACTIVO CALIFICADO</v>
      </c>
      <c r="AE83" s="11">
        <f t="shared" si="14"/>
        <v>5</v>
      </c>
      <c r="AF83" s="11">
        <f t="shared" si="14"/>
        <v>5</v>
      </c>
      <c r="AG83" s="11">
        <f t="shared" si="14"/>
        <v>5</v>
      </c>
      <c r="AH83" s="11" t="str">
        <f>LOOKUP(U83,Clasifica,'[1]V. Seguridad'!$D$4:$D$18)</f>
        <v>Alto</v>
      </c>
      <c r="AI83" s="11" t="e">
        <f>LOOKUP(V83,HWSW,'[1]V. Seguridad'!$E$22:$E$25)</f>
        <v>#N/A</v>
      </c>
      <c r="AJ83" s="11" t="str">
        <f>LOOKUP(W83,'[1]V. Seguridad'!$C$31:$C$35,'[1]V. Seguridad'!$E$31:$E$35)</f>
        <v>Medio</v>
      </c>
      <c r="AK83" s="11" t="str">
        <f t="shared" si="10"/>
        <v>Bajo</v>
      </c>
      <c r="AL83" s="11">
        <f t="shared" si="15"/>
        <v>3</v>
      </c>
      <c r="AM83" s="11">
        <f t="shared" si="15"/>
        <v>0</v>
      </c>
      <c r="AN83" s="11">
        <f t="shared" si="15"/>
        <v>2</v>
      </c>
      <c r="AO83" s="11">
        <f t="shared" si="15"/>
        <v>1</v>
      </c>
      <c r="AP83" s="11">
        <f>IF(X83="",0,(LOOKUP(X83,Dispo,'[1]V. Seguridad'!$D$41:$D$45)*(LOOKUP(Y83,Tiempo,VTiempo))))</f>
        <v>1</v>
      </c>
      <c r="AQ83" s="11">
        <f t="shared" si="11"/>
        <v>3</v>
      </c>
      <c r="AR83" s="14" t="str">
        <f t="shared" si="12"/>
        <v>Alto</v>
      </c>
      <c r="AS83" s="1" t="str">
        <f>LOOKUP(U83,Clasifica,'[1]V. Seguridad'!$F$4:$F$18)</f>
        <v>REVISAR CON JURÍDICA</v>
      </c>
      <c r="AT83" s="1" t="str">
        <f>LOOKUP(U83,'[1]V. Seguridad'!$C$4:$C$18,'[1]V. Seguridad'!$E$4:$E$18)</f>
        <v>Otra norma legal o constitucional</v>
      </c>
      <c r="AU83" s="1" t="str">
        <f t="shared" si="13"/>
        <v>Otra norma legal o constitucional</v>
      </c>
      <c r="AV83" s="1" t="str">
        <f>LOOKUP(U83,'[1]V. Seguridad'!$C$4:$C$18,'[1]V. Seguridad'!$G$4:$G$18)</f>
        <v>REVISAR CON JURÍDICA</v>
      </c>
    </row>
    <row r="84" spans="2:48" ht="75" x14ac:dyDescent="0.25">
      <c r="B84" s="1" t="s">
        <v>103</v>
      </c>
      <c r="C84" s="1" t="s">
        <v>104</v>
      </c>
      <c r="D84" s="1" t="s">
        <v>454</v>
      </c>
      <c r="E84" s="1" t="s">
        <v>455</v>
      </c>
      <c r="F84" s="1" t="s">
        <v>456</v>
      </c>
      <c r="G84" s="1"/>
      <c r="H84" s="1" t="s">
        <v>394</v>
      </c>
      <c r="I84" s="1" t="s">
        <v>212</v>
      </c>
      <c r="J84" s="1" t="s">
        <v>8</v>
      </c>
      <c r="K84" s="1" t="s">
        <v>5</v>
      </c>
      <c r="L84" s="1" t="s">
        <v>183</v>
      </c>
      <c r="M84" s="1" t="s">
        <v>17</v>
      </c>
      <c r="N84" s="1">
        <v>2012</v>
      </c>
      <c r="O84" s="1" t="s">
        <v>395</v>
      </c>
      <c r="P84" s="1" t="s">
        <v>458</v>
      </c>
      <c r="Q84" s="1" t="s">
        <v>459</v>
      </c>
      <c r="R84" s="11" t="s">
        <v>398</v>
      </c>
      <c r="S84" s="11" t="s">
        <v>398</v>
      </c>
      <c r="T84" s="11" t="s">
        <v>398</v>
      </c>
      <c r="U84" s="1" t="s">
        <v>399</v>
      </c>
      <c r="W84" s="1" t="s">
        <v>400</v>
      </c>
      <c r="X84" s="1" t="s">
        <v>425</v>
      </c>
      <c r="Y84" s="1" t="s">
        <v>408</v>
      </c>
      <c r="Z84" s="1" t="s">
        <v>403</v>
      </c>
      <c r="AA84" s="1" t="s">
        <v>403</v>
      </c>
      <c r="AB84" s="1" t="s">
        <v>460</v>
      </c>
      <c r="AC84" s="12">
        <v>43614</v>
      </c>
      <c r="AD84" s="13" t="str">
        <f t="shared" si="9"/>
        <v>ACTIVO CALIFICADO</v>
      </c>
      <c r="AE84" s="11">
        <f t="shared" si="14"/>
        <v>5</v>
      </c>
      <c r="AF84" s="11">
        <f t="shared" si="14"/>
        <v>5</v>
      </c>
      <c r="AG84" s="11">
        <f t="shared" si="14"/>
        <v>5</v>
      </c>
      <c r="AH84" s="11" t="str">
        <f>LOOKUP(U84,Clasifica,'[1]V. Seguridad'!$D$4:$D$18)</f>
        <v>Alto</v>
      </c>
      <c r="AI84" s="11" t="e">
        <f>LOOKUP(V84,HWSW,'[1]V. Seguridad'!$E$22:$E$25)</f>
        <v>#N/A</v>
      </c>
      <c r="AJ84" s="11" t="str">
        <f>LOOKUP(W84,'[1]V. Seguridad'!$C$31:$C$35,'[1]V. Seguridad'!$E$31:$E$35)</f>
        <v>Medio</v>
      </c>
      <c r="AK84" s="11" t="str">
        <f t="shared" si="10"/>
        <v>Bajo</v>
      </c>
      <c r="AL84" s="11">
        <f t="shared" si="15"/>
        <v>3</v>
      </c>
      <c r="AM84" s="11">
        <f t="shared" si="15"/>
        <v>0</v>
      </c>
      <c r="AN84" s="11">
        <f t="shared" si="15"/>
        <v>2</v>
      </c>
      <c r="AO84" s="11">
        <f t="shared" si="15"/>
        <v>1</v>
      </c>
      <c r="AP84" s="11">
        <f>IF(X84="",0,(LOOKUP(X84,Dispo,'[1]V. Seguridad'!$D$41:$D$45)*(LOOKUP(Y84,Tiempo,VTiempo))))</f>
        <v>1</v>
      </c>
      <c r="AQ84" s="11">
        <f t="shared" si="11"/>
        <v>3</v>
      </c>
      <c r="AR84" s="14" t="str">
        <f t="shared" si="12"/>
        <v>Alto</v>
      </c>
      <c r="AS84" s="1" t="str">
        <f>LOOKUP(U84,Clasifica,'[1]V. Seguridad'!$F$4:$F$18)</f>
        <v>REVISAR CON JURÍDICA</v>
      </c>
      <c r="AT84" s="1" t="str">
        <f>LOOKUP(U84,'[1]V. Seguridad'!$C$4:$C$18,'[1]V. Seguridad'!$E$4:$E$18)</f>
        <v>Otra norma legal o constitucional</v>
      </c>
      <c r="AU84" s="1" t="str">
        <f t="shared" si="13"/>
        <v>Otra norma legal o constitucional</v>
      </c>
      <c r="AV84" s="1" t="str">
        <f>LOOKUP(U84,'[1]V. Seguridad'!$C$4:$C$18,'[1]V. Seguridad'!$G$4:$G$18)</f>
        <v>REVISAR CON JURÍDICA</v>
      </c>
    </row>
    <row r="85" spans="2:48" ht="75" x14ac:dyDescent="0.25">
      <c r="B85" s="1" t="s">
        <v>103</v>
      </c>
      <c r="C85" s="1" t="s">
        <v>104</v>
      </c>
      <c r="D85" s="1" t="s">
        <v>454</v>
      </c>
      <c r="E85" s="1" t="s">
        <v>455</v>
      </c>
      <c r="F85" s="1" t="s">
        <v>456</v>
      </c>
      <c r="G85" s="1"/>
      <c r="H85" s="1" t="s">
        <v>394</v>
      </c>
      <c r="I85" s="1" t="s">
        <v>213</v>
      </c>
      <c r="J85" s="1" t="s">
        <v>8</v>
      </c>
      <c r="K85" s="1" t="s">
        <v>5</v>
      </c>
      <c r="L85" s="1" t="s">
        <v>183</v>
      </c>
      <c r="M85" s="1" t="s">
        <v>17</v>
      </c>
      <c r="N85" s="1">
        <v>2012</v>
      </c>
      <c r="O85" s="1" t="s">
        <v>395</v>
      </c>
      <c r="P85" s="1" t="s">
        <v>458</v>
      </c>
      <c r="Q85" s="1" t="s">
        <v>459</v>
      </c>
      <c r="R85" s="11" t="s">
        <v>398</v>
      </c>
      <c r="S85" s="11" t="s">
        <v>398</v>
      </c>
      <c r="T85" s="11" t="s">
        <v>398</v>
      </c>
      <c r="U85" s="1" t="s">
        <v>399</v>
      </c>
      <c r="W85" s="1" t="s">
        <v>400</v>
      </c>
      <c r="X85" s="1" t="s">
        <v>425</v>
      </c>
      <c r="Y85" s="1" t="s">
        <v>408</v>
      </c>
      <c r="Z85" s="1" t="s">
        <v>403</v>
      </c>
      <c r="AA85" s="1" t="s">
        <v>403</v>
      </c>
      <c r="AB85" s="1" t="s">
        <v>460</v>
      </c>
      <c r="AC85" s="12">
        <v>43614</v>
      </c>
      <c r="AD85" s="13" t="str">
        <f t="shared" si="9"/>
        <v>ACTIVO CALIFICADO</v>
      </c>
      <c r="AE85" s="11">
        <f t="shared" si="14"/>
        <v>5</v>
      </c>
      <c r="AF85" s="11">
        <f t="shared" si="14"/>
        <v>5</v>
      </c>
      <c r="AG85" s="11">
        <f t="shared" si="14"/>
        <v>5</v>
      </c>
      <c r="AH85" s="11" t="str">
        <f>LOOKUP(U85,Clasifica,'[1]V. Seguridad'!$D$4:$D$18)</f>
        <v>Alto</v>
      </c>
      <c r="AI85" s="11" t="e">
        <f>LOOKUP(V85,HWSW,'[1]V. Seguridad'!$E$22:$E$25)</f>
        <v>#N/A</v>
      </c>
      <c r="AJ85" s="11" t="str">
        <f>LOOKUP(W85,'[1]V. Seguridad'!$C$31:$C$35,'[1]V. Seguridad'!$E$31:$E$35)</f>
        <v>Medio</v>
      </c>
      <c r="AK85" s="11" t="str">
        <f t="shared" si="10"/>
        <v>Bajo</v>
      </c>
      <c r="AL85" s="11">
        <f t="shared" si="15"/>
        <v>3</v>
      </c>
      <c r="AM85" s="11">
        <f t="shared" si="15"/>
        <v>0</v>
      </c>
      <c r="AN85" s="11">
        <f t="shared" si="15"/>
        <v>2</v>
      </c>
      <c r="AO85" s="11">
        <f t="shared" si="15"/>
        <v>1</v>
      </c>
      <c r="AP85" s="11">
        <f>IF(X85="",0,(LOOKUP(X85,Dispo,'[1]V. Seguridad'!$D$41:$D$45)*(LOOKUP(Y85,Tiempo,VTiempo))))</f>
        <v>1</v>
      </c>
      <c r="AQ85" s="11">
        <f t="shared" si="11"/>
        <v>3</v>
      </c>
      <c r="AR85" s="14" t="str">
        <f t="shared" si="12"/>
        <v>Alto</v>
      </c>
      <c r="AS85" s="1" t="str">
        <f>LOOKUP(U85,Clasifica,'[1]V. Seguridad'!$F$4:$F$18)</f>
        <v>REVISAR CON JURÍDICA</v>
      </c>
      <c r="AT85" s="1" t="str">
        <f>LOOKUP(U85,'[1]V. Seguridad'!$C$4:$C$18,'[1]V. Seguridad'!$E$4:$E$18)</f>
        <v>Otra norma legal o constitucional</v>
      </c>
      <c r="AU85" s="1" t="str">
        <f t="shared" si="13"/>
        <v>Otra norma legal o constitucional</v>
      </c>
      <c r="AV85" s="1" t="str">
        <f>LOOKUP(U85,'[1]V. Seguridad'!$C$4:$C$18,'[1]V. Seguridad'!$G$4:$G$18)</f>
        <v>REVISAR CON JURÍDICA</v>
      </c>
    </row>
    <row r="86" spans="2:48" ht="75" x14ac:dyDescent="0.25">
      <c r="B86" s="1" t="s">
        <v>103</v>
      </c>
      <c r="C86" s="1" t="s">
        <v>104</v>
      </c>
      <c r="D86" s="1" t="s">
        <v>454</v>
      </c>
      <c r="E86" s="1" t="s">
        <v>455</v>
      </c>
      <c r="F86" s="1" t="s">
        <v>456</v>
      </c>
      <c r="G86" s="1"/>
      <c r="H86" s="1" t="s">
        <v>394</v>
      </c>
      <c r="I86" s="1" t="s">
        <v>214</v>
      </c>
      <c r="J86" s="1" t="s">
        <v>8</v>
      </c>
      <c r="K86" s="1" t="s">
        <v>5</v>
      </c>
      <c r="L86" s="1" t="s">
        <v>183</v>
      </c>
      <c r="M86" s="1" t="s">
        <v>17</v>
      </c>
      <c r="N86" s="1">
        <v>2012</v>
      </c>
      <c r="O86" s="1" t="s">
        <v>395</v>
      </c>
      <c r="P86" s="1" t="s">
        <v>458</v>
      </c>
      <c r="Q86" s="1" t="s">
        <v>459</v>
      </c>
      <c r="R86" s="11" t="s">
        <v>398</v>
      </c>
      <c r="S86" s="11" t="s">
        <v>398</v>
      </c>
      <c r="T86" s="11" t="s">
        <v>398</v>
      </c>
      <c r="U86" s="1" t="s">
        <v>399</v>
      </c>
      <c r="W86" s="1" t="s">
        <v>400</v>
      </c>
      <c r="X86" s="1" t="s">
        <v>425</v>
      </c>
      <c r="Y86" s="1" t="s">
        <v>408</v>
      </c>
      <c r="Z86" s="1" t="s">
        <v>403</v>
      </c>
      <c r="AA86" s="1" t="s">
        <v>403</v>
      </c>
      <c r="AB86" s="1" t="s">
        <v>460</v>
      </c>
      <c r="AC86" s="12">
        <v>43614</v>
      </c>
      <c r="AD86" s="13" t="str">
        <f t="shared" si="9"/>
        <v>ACTIVO CALIFICADO</v>
      </c>
      <c r="AE86" s="11">
        <f t="shared" si="14"/>
        <v>5</v>
      </c>
      <c r="AF86" s="11">
        <f t="shared" si="14"/>
        <v>5</v>
      </c>
      <c r="AG86" s="11">
        <f t="shared" si="14"/>
        <v>5</v>
      </c>
      <c r="AH86" s="11" t="str">
        <f>LOOKUP(U86,Clasifica,'[1]V. Seguridad'!$D$4:$D$18)</f>
        <v>Alto</v>
      </c>
      <c r="AI86" s="11" t="e">
        <f>LOOKUP(V86,HWSW,'[1]V. Seguridad'!$E$22:$E$25)</f>
        <v>#N/A</v>
      </c>
      <c r="AJ86" s="11" t="str">
        <f>LOOKUP(W86,'[1]V. Seguridad'!$C$31:$C$35,'[1]V. Seguridad'!$E$31:$E$35)</f>
        <v>Medio</v>
      </c>
      <c r="AK86" s="11" t="str">
        <f t="shared" si="10"/>
        <v>Bajo</v>
      </c>
      <c r="AL86" s="11">
        <f t="shared" si="15"/>
        <v>3</v>
      </c>
      <c r="AM86" s="11">
        <f t="shared" si="15"/>
        <v>0</v>
      </c>
      <c r="AN86" s="11">
        <f t="shared" si="15"/>
        <v>2</v>
      </c>
      <c r="AO86" s="11">
        <f t="shared" si="15"/>
        <v>1</v>
      </c>
      <c r="AP86" s="11">
        <f>IF(X86="",0,(LOOKUP(X86,Dispo,'[1]V. Seguridad'!$D$41:$D$45)*(LOOKUP(Y86,Tiempo,VTiempo))))</f>
        <v>1</v>
      </c>
      <c r="AQ86" s="11">
        <f t="shared" si="11"/>
        <v>3</v>
      </c>
      <c r="AR86" s="14" t="str">
        <f t="shared" si="12"/>
        <v>Alto</v>
      </c>
      <c r="AS86" s="1" t="str">
        <f>LOOKUP(U86,Clasifica,'[1]V. Seguridad'!$F$4:$F$18)</f>
        <v>REVISAR CON JURÍDICA</v>
      </c>
      <c r="AT86" s="1" t="str">
        <f>LOOKUP(U86,'[1]V. Seguridad'!$C$4:$C$18,'[1]V. Seguridad'!$E$4:$E$18)</f>
        <v>Otra norma legal o constitucional</v>
      </c>
      <c r="AU86" s="1" t="str">
        <f t="shared" si="13"/>
        <v>Otra norma legal o constitucional</v>
      </c>
      <c r="AV86" s="1" t="str">
        <f>LOOKUP(U86,'[1]V. Seguridad'!$C$4:$C$18,'[1]V. Seguridad'!$G$4:$G$18)</f>
        <v>REVISAR CON JURÍDICA</v>
      </c>
    </row>
    <row r="87" spans="2:48" ht="75" x14ac:dyDescent="0.25">
      <c r="B87" s="1" t="s">
        <v>105</v>
      </c>
      <c r="C87" s="1" t="s">
        <v>106</v>
      </c>
      <c r="D87" s="1" t="s">
        <v>454</v>
      </c>
      <c r="E87" s="1" t="s">
        <v>455</v>
      </c>
      <c r="F87" s="1" t="s">
        <v>456</v>
      </c>
      <c r="G87" s="1"/>
      <c r="H87" s="1" t="s">
        <v>394</v>
      </c>
      <c r="I87" s="1" t="s">
        <v>333</v>
      </c>
      <c r="J87" s="1" t="s">
        <v>8</v>
      </c>
      <c r="K87" s="1" t="s">
        <v>5</v>
      </c>
      <c r="L87" s="1" t="s">
        <v>183</v>
      </c>
      <c r="M87" s="1" t="s">
        <v>17</v>
      </c>
      <c r="N87" s="1">
        <v>2012</v>
      </c>
      <c r="O87" s="1" t="s">
        <v>395</v>
      </c>
      <c r="P87" s="1" t="s">
        <v>458</v>
      </c>
      <c r="Q87" s="1" t="s">
        <v>459</v>
      </c>
      <c r="R87" s="11" t="s">
        <v>398</v>
      </c>
      <c r="S87" s="11" t="s">
        <v>398</v>
      </c>
      <c r="T87" s="11" t="s">
        <v>398</v>
      </c>
      <c r="U87" s="1" t="s">
        <v>399</v>
      </c>
      <c r="V87" s="1" t="s">
        <v>400</v>
      </c>
      <c r="W87" s="1" t="s">
        <v>427</v>
      </c>
      <c r="X87" s="1" t="s">
        <v>425</v>
      </c>
      <c r="Y87" s="1" t="s">
        <v>408</v>
      </c>
      <c r="Z87" s="1" t="s">
        <v>403</v>
      </c>
      <c r="AA87" s="1" t="s">
        <v>462</v>
      </c>
      <c r="AB87" s="1" t="s">
        <v>464</v>
      </c>
      <c r="AC87" s="12">
        <v>43977</v>
      </c>
      <c r="AD87" s="13" t="str">
        <f t="shared" si="9"/>
        <v>ACTIVO CALIFICADO</v>
      </c>
      <c r="AE87" s="11">
        <f t="shared" si="14"/>
        <v>5</v>
      </c>
      <c r="AF87" s="11">
        <f t="shared" si="14"/>
        <v>5</v>
      </c>
      <c r="AG87" s="11">
        <f t="shared" si="14"/>
        <v>5</v>
      </c>
      <c r="AH87" s="11" t="str">
        <f>LOOKUP(U87,Clasifica,'[1]V. Seguridad'!$D$4:$D$18)</f>
        <v>Alto</v>
      </c>
      <c r="AI87" s="11" t="str">
        <f>LOOKUP(V87,HWSW,'[1]V. Seguridad'!$E$22:$E$25)</f>
        <v>Bajo</v>
      </c>
      <c r="AJ87" s="11" t="str">
        <f>LOOKUP(W87,'[1]V. Seguridad'!$C$31:$C$35,'[1]V. Seguridad'!$E$31:$E$35)</f>
        <v>Bajo</v>
      </c>
      <c r="AK87" s="11" t="str">
        <f t="shared" si="10"/>
        <v>Bajo</v>
      </c>
      <c r="AL87" s="11">
        <f t="shared" si="15"/>
        <v>3</v>
      </c>
      <c r="AM87" s="11">
        <f t="shared" si="15"/>
        <v>1</v>
      </c>
      <c r="AN87" s="11">
        <f t="shared" si="15"/>
        <v>1</v>
      </c>
      <c r="AO87" s="11">
        <f t="shared" si="15"/>
        <v>1</v>
      </c>
      <c r="AP87" s="11">
        <f>IF(X87="",0,(LOOKUP(X87,Dispo,'[1]V. Seguridad'!$D$41:$D$45)*(LOOKUP(Y87,Tiempo,VTiempo))))</f>
        <v>1</v>
      </c>
      <c r="AQ87" s="11">
        <f t="shared" si="11"/>
        <v>3</v>
      </c>
      <c r="AR87" s="14" t="str">
        <f t="shared" si="12"/>
        <v>Alto</v>
      </c>
      <c r="AS87" s="1" t="str">
        <f>LOOKUP(U87,Clasifica,'[1]V. Seguridad'!$F$4:$F$18)</f>
        <v>REVISAR CON JURÍDICA</v>
      </c>
      <c r="AT87" s="1" t="str">
        <f>LOOKUP(U87,'[1]V. Seguridad'!$C$4:$C$18,'[1]V. Seguridad'!$E$4:$E$18)</f>
        <v>Otra norma legal o constitucional</v>
      </c>
      <c r="AU87" s="1" t="str">
        <f t="shared" si="13"/>
        <v>Otra norma legal o constitucional</v>
      </c>
      <c r="AV87" s="1" t="str">
        <f>LOOKUP(U87,'[1]V. Seguridad'!$C$4:$C$18,'[1]V. Seguridad'!$G$4:$G$18)</f>
        <v>REVISAR CON JURÍDICA</v>
      </c>
    </row>
    <row r="88" spans="2:48" ht="75" x14ac:dyDescent="0.25">
      <c r="B88" s="1" t="s">
        <v>105</v>
      </c>
      <c r="C88" s="1" t="s">
        <v>106</v>
      </c>
      <c r="D88" s="1" t="s">
        <v>454</v>
      </c>
      <c r="E88" s="1" t="s">
        <v>455</v>
      </c>
      <c r="F88" s="1" t="s">
        <v>456</v>
      </c>
      <c r="G88" s="1"/>
      <c r="H88" s="1" t="s">
        <v>394</v>
      </c>
      <c r="I88" s="1" t="s">
        <v>334</v>
      </c>
      <c r="J88" s="1" t="s">
        <v>8</v>
      </c>
      <c r="K88" s="1" t="s">
        <v>5</v>
      </c>
      <c r="L88" s="1" t="s">
        <v>183</v>
      </c>
      <c r="M88" s="1" t="s">
        <v>17</v>
      </c>
      <c r="N88" s="1">
        <v>2012</v>
      </c>
      <c r="O88" s="1" t="s">
        <v>395</v>
      </c>
      <c r="P88" s="1" t="s">
        <v>458</v>
      </c>
      <c r="Q88" s="1" t="s">
        <v>459</v>
      </c>
      <c r="R88" s="11" t="s">
        <v>398</v>
      </c>
      <c r="S88" s="11" t="s">
        <v>398</v>
      </c>
      <c r="T88" s="11" t="s">
        <v>398</v>
      </c>
      <c r="U88" s="1" t="s">
        <v>399</v>
      </c>
      <c r="V88" s="1" t="s">
        <v>400</v>
      </c>
      <c r="W88" s="1" t="s">
        <v>427</v>
      </c>
      <c r="X88" s="1" t="s">
        <v>425</v>
      </c>
      <c r="Y88" s="1" t="s">
        <v>408</v>
      </c>
      <c r="Z88" s="1" t="s">
        <v>403</v>
      </c>
      <c r="AA88" s="1" t="s">
        <v>462</v>
      </c>
      <c r="AB88" s="1" t="s">
        <v>464</v>
      </c>
      <c r="AC88" s="12">
        <v>43977</v>
      </c>
      <c r="AD88" s="13" t="str">
        <f t="shared" si="9"/>
        <v>ACTIVO CALIFICADO</v>
      </c>
      <c r="AE88" s="11">
        <f t="shared" si="14"/>
        <v>5</v>
      </c>
      <c r="AF88" s="11">
        <f t="shared" si="14"/>
        <v>5</v>
      </c>
      <c r="AG88" s="11">
        <f t="shared" si="14"/>
        <v>5</v>
      </c>
      <c r="AH88" s="11" t="str">
        <f>LOOKUP(U88,Clasifica,'[1]V. Seguridad'!$D$4:$D$18)</f>
        <v>Alto</v>
      </c>
      <c r="AI88" s="11" t="str">
        <f>LOOKUP(V88,HWSW,'[1]V. Seguridad'!$E$22:$E$25)</f>
        <v>Bajo</v>
      </c>
      <c r="AJ88" s="11" t="str">
        <f>LOOKUP(W88,'[1]V. Seguridad'!$C$31:$C$35,'[1]V. Seguridad'!$E$31:$E$35)</f>
        <v>Bajo</v>
      </c>
      <c r="AK88" s="11" t="str">
        <f t="shared" si="10"/>
        <v>Bajo</v>
      </c>
      <c r="AL88" s="11">
        <f t="shared" si="15"/>
        <v>3</v>
      </c>
      <c r="AM88" s="11">
        <f t="shared" si="15"/>
        <v>1</v>
      </c>
      <c r="AN88" s="11">
        <f t="shared" si="15"/>
        <v>1</v>
      </c>
      <c r="AO88" s="11">
        <f t="shared" si="15"/>
        <v>1</v>
      </c>
      <c r="AP88" s="11">
        <f>IF(X88="",0,(LOOKUP(X88,Dispo,'[1]V. Seguridad'!$D$41:$D$45)*(LOOKUP(Y88,Tiempo,VTiempo))))</f>
        <v>1</v>
      </c>
      <c r="AQ88" s="11">
        <f t="shared" si="11"/>
        <v>3</v>
      </c>
      <c r="AR88" s="14" t="str">
        <f t="shared" si="12"/>
        <v>Alto</v>
      </c>
      <c r="AS88" s="1" t="str">
        <f>LOOKUP(U88,Clasifica,'[1]V. Seguridad'!$F$4:$F$18)</f>
        <v>REVISAR CON JURÍDICA</v>
      </c>
      <c r="AT88" s="1" t="str">
        <f>LOOKUP(U88,'[1]V. Seguridad'!$C$4:$C$18,'[1]V. Seguridad'!$E$4:$E$18)</f>
        <v>Otra norma legal o constitucional</v>
      </c>
      <c r="AU88" s="1" t="str">
        <f t="shared" si="13"/>
        <v>Otra norma legal o constitucional</v>
      </c>
      <c r="AV88" s="1" t="str">
        <f>LOOKUP(U88,'[1]V. Seguridad'!$C$4:$C$18,'[1]V. Seguridad'!$G$4:$G$18)</f>
        <v>REVISAR CON JURÍDICA</v>
      </c>
    </row>
    <row r="89" spans="2:48" ht="75" x14ac:dyDescent="0.25">
      <c r="B89" s="1" t="s">
        <v>105</v>
      </c>
      <c r="C89" s="1" t="s">
        <v>106</v>
      </c>
      <c r="D89" s="1" t="s">
        <v>454</v>
      </c>
      <c r="E89" s="1" t="s">
        <v>455</v>
      </c>
      <c r="F89" s="1" t="s">
        <v>456</v>
      </c>
      <c r="G89" s="1"/>
      <c r="H89" s="1" t="s">
        <v>394</v>
      </c>
      <c r="I89" s="1" t="s">
        <v>335</v>
      </c>
      <c r="J89" s="1" t="s">
        <v>8</v>
      </c>
      <c r="K89" s="1" t="s">
        <v>5</v>
      </c>
      <c r="L89" s="1" t="s">
        <v>183</v>
      </c>
      <c r="M89" s="1" t="s">
        <v>17</v>
      </c>
      <c r="N89" s="1">
        <v>2012</v>
      </c>
      <c r="O89" s="1" t="s">
        <v>395</v>
      </c>
      <c r="P89" s="1" t="s">
        <v>458</v>
      </c>
      <c r="Q89" s="1" t="s">
        <v>459</v>
      </c>
      <c r="R89" s="11" t="s">
        <v>398</v>
      </c>
      <c r="S89" s="11" t="s">
        <v>398</v>
      </c>
      <c r="T89" s="11" t="s">
        <v>398</v>
      </c>
      <c r="U89" s="1" t="s">
        <v>399</v>
      </c>
      <c r="V89" s="1" t="s">
        <v>400</v>
      </c>
      <c r="W89" s="1" t="s">
        <v>427</v>
      </c>
      <c r="X89" s="1" t="s">
        <v>425</v>
      </c>
      <c r="Y89" s="1" t="s">
        <v>408</v>
      </c>
      <c r="Z89" s="1" t="s">
        <v>403</v>
      </c>
      <c r="AA89" s="1" t="s">
        <v>462</v>
      </c>
      <c r="AB89" s="1" t="s">
        <v>464</v>
      </c>
      <c r="AC89" s="12">
        <v>43977</v>
      </c>
      <c r="AD89" s="13" t="str">
        <f t="shared" si="9"/>
        <v>ACTIVO CALIFICADO</v>
      </c>
      <c r="AE89" s="11">
        <f t="shared" ref="AE89:AG117" si="16">IF(R89="",0,IF(R89="Si",5,IF(R89="Parcialmente",3,0.1)))</f>
        <v>5</v>
      </c>
      <c r="AF89" s="11">
        <f t="shared" si="16"/>
        <v>5</v>
      </c>
      <c r="AG89" s="11">
        <f t="shared" si="16"/>
        <v>5</v>
      </c>
      <c r="AH89" s="11" t="str">
        <f>LOOKUP(U89,Clasifica,'[1]V. Seguridad'!$D$4:$D$18)</f>
        <v>Alto</v>
      </c>
      <c r="AI89" s="11" t="str">
        <f>LOOKUP(V89,HWSW,'[1]V. Seguridad'!$E$22:$E$25)</f>
        <v>Bajo</v>
      </c>
      <c r="AJ89" s="11" t="str">
        <f>LOOKUP(W89,'[1]V. Seguridad'!$C$31:$C$35,'[1]V. Seguridad'!$E$31:$E$35)</f>
        <v>Bajo</v>
      </c>
      <c r="AK89" s="11" t="str">
        <f t="shared" si="10"/>
        <v>Bajo</v>
      </c>
      <c r="AL89" s="11">
        <f t="shared" si="15"/>
        <v>3</v>
      </c>
      <c r="AM89" s="11">
        <f t="shared" si="15"/>
        <v>1</v>
      </c>
      <c r="AN89" s="11">
        <f t="shared" si="15"/>
        <v>1</v>
      </c>
      <c r="AO89" s="11">
        <f t="shared" si="15"/>
        <v>1</v>
      </c>
      <c r="AP89" s="11">
        <f>IF(X89="",0,(LOOKUP(X89,Dispo,'[1]V. Seguridad'!$D$41:$D$45)*(LOOKUP(Y89,Tiempo,VTiempo))))</f>
        <v>1</v>
      </c>
      <c r="AQ89" s="11">
        <f t="shared" si="11"/>
        <v>3</v>
      </c>
      <c r="AR89" s="14" t="str">
        <f t="shared" si="12"/>
        <v>Alto</v>
      </c>
      <c r="AS89" s="1" t="str">
        <f>LOOKUP(U89,Clasifica,'[1]V. Seguridad'!$F$4:$F$18)</f>
        <v>REVISAR CON JURÍDICA</v>
      </c>
      <c r="AT89" s="1" t="str">
        <f>LOOKUP(U89,'[1]V. Seguridad'!$C$4:$C$18,'[1]V. Seguridad'!$E$4:$E$18)</f>
        <v>Otra norma legal o constitucional</v>
      </c>
      <c r="AU89" s="1" t="str">
        <f t="shared" si="13"/>
        <v>Otra norma legal o constitucional</v>
      </c>
      <c r="AV89" s="1" t="str">
        <f>LOOKUP(U89,'[1]V. Seguridad'!$C$4:$C$18,'[1]V. Seguridad'!$G$4:$G$18)</f>
        <v>REVISAR CON JURÍDICA</v>
      </c>
    </row>
    <row r="90" spans="2:48" ht="75" x14ac:dyDescent="0.25">
      <c r="B90" s="1" t="s">
        <v>105</v>
      </c>
      <c r="C90" s="1" t="s">
        <v>106</v>
      </c>
      <c r="D90" s="1" t="s">
        <v>454</v>
      </c>
      <c r="E90" s="1" t="s">
        <v>455</v>
      </c>
      <c r="F90" s="1" t="s">
        <v>456</v>
      </c>
      <c r="G90" s="1"/>
      <c r="H90" s="1" t="s">
        <v>394</v>
      </c>
      <c r="I90" s="1" t="s">
        <v>336</v>
      </c>
      <c r="J90" s="1" t="s">
        <v>8</v>
      </c>
      <c r="K90" s="1" t="s">
        <v>5</v>
      </c>
      <c r="L90" s="1" t="s">
        <v>183</v>
      </c>
      <c r="M90" s="1" t="s">
        <v>17</v>
      </c>
      <c r="N90" s="1">
        <v>2012</v>
      </c>
      <c r="O90" s="1" t="s">
        <v>395</v>
      </c>
      <c r="P90" s="1" t="s">
        <v>458</v>
      </c>
      <c r="Q90" s="1" t="s">
        <v>459</v>
      </c>
      <c r="R90" s="11" t="s">
        <v>398</v>
      </c>
      <c r="S90" s="11" t="s">
        <v>398</v>
      </c>
      <c r="T90" s="11" t="s">
        <v>398</v>
      </c>
      <c r="U90" s="1" t="s">
        <v>399</v>
      </c>
      <c r="V90" s="1" t="s">
        <v>400</v>
      </c>
      <c r="W90" s="1" t="s">
        <v>427</v>
      </c>
      <c r="X90" s="1" t="s">
        <v>425</v>
      </c>
      <c r="Y90" s="1" t="s">
        <v>408</v>
      </c>
      <c r="Z90" s="1" t="s">
        <v>403</v>
      </c>
      <c r="AA90" s="1" t="s">
        <v>462</v>
      </c>
      <c r="AB90" s="1" t="s">
        <v>464</v>
      </c>
      <c r="AC90" s="12">
        <v>43977</v>
      </c>
      <c r="AD90" s="13" t="str">
        <f t="shared" si="9"/>
        <v>ACTIVO CALIFICADO</v>
      </c>
      <c r="AE90" s="11">
        <f t="shared" si="16"/>
        <v>5</v>
      </c>
      <c r="AF90" s="11">
        <f t="shared" si="16"/>
        <v>5</v>
      </c>
      <c r="AG90" s="11">
        <f t="shared" si="16"/>
        <v>5</v>
      </c>
      <c r="AH90" s="11" t="str">
        <f>LOOKUP(U90,Clasifica,'[1]V. Seguridad'!$D$4:$D$18)</f>
        <v>Alto</v>
      </c>
      <c r="AI90" s="11" t="str">
        <f>LOOKUP(V90,HWSW,'[1]V. Seguridad'!$E$22:$E$25)</f>
        <v>Bajo</v>
      </c>
      <c r="AJ90" s="11" t="str">
        <f>LOOKUP(W90,'[1]V. Seguridad'!$C$31:$C$35,'[1]V. Seguridad'!$E$31:$E$35)</f>
        <v>Bajo</v>
      </c>
      <c r="AK90" s="11" t="str">
        <f t="shared" si="10"/>
        <v>Bajo</v>
      </c>
      <c r="AL90" s="11">
        <f t="shared" si="15"/>
        <v>3</v>
      </c>
      <c r="AM90" s="11">
        <f t="shared" si="15"/>
        <v>1</v>
      </c>
      <c r="AN90" s="11">
        <f t="shared" si="15"/>
        <v>1</v>
      </c>
      <c r="AO90" s="11">
        <f t="shared" si="15"/>
        <v>1</v>
      </c>
      <c r="AP90" s="11">
        <f>IF(X90="",0,(LOOKUP(X90,Dispo,'[1]V. Seguridad'!$D$41:$D$45)*(LOOKUP(Y90,Tiempo,VTiempo))))</f>
        <v>1</v>
      </c>
      <c r="AQ90" s="11">
        <f t="shared" si="11"/>
        <v>3</v>
      </c>
      <c r="AR90" s="14" t="str">
        <f t="shared" si="12"/>
        <v>Alto</v>
      </c>
      <c r="AS90" s="1" t="str">
        <f>LOOKUP(U90,Clasifica,'[1]V. Seguridad'!$F$4:$F$18)</f>
        <v>REVISAR CON JURÍDICA</v>
      </c>
      <c r="AT90" s="1" t="str">
        <f>LOOKUP(U90,'[1]V. Seguridad'!$C$4:$C$18,'[1]V. Seguridad'!$E$4:$E$18)</f>
        <v>Otra norma legal o constitucional</v>
      </c>
      <c r="AU90" s="1" t="str">
        <f t="shared" si="13"/>
        <v>Otra norma legal o constitucional</v>
      </c>
      <c r="AV90" s="1" t="str">
        <f>LOOKUP(U90,'[1]V. Seguridad'!$C$4:$C$18,'[1]V. Seguridad'!$G$4:$G$18)</f>
        <v>REVISAR CON JURÍDICA</v>
      </c>
    </row>
    <row r="91" spans="2:48" ht="75" x14ac:dyDescent="0.25">
      <c r="B91" s="1" t="s">
        <v>105</v>
      </c>
      <c r="C91" s="1" t="s">
        <v>106</v>
      </c>
      <c r="D91" s="1" t="s">
        <v>454</v>
      </c>
      <c r="E91" s="1" t="s">
        <v>455</v>
      </c>
      <c r="F91" s="1" t="s">
        <v>456</v>
      </c>
      <c r="G91" s="1"/>
      <c r="H91" s="1" t="s">
        <v>394</v>
      </c>
      <c r="I91" s="1" t="s">
        <v>337</v>
      </c>
      <c r="J91" s="1" t="s">
        <v>8</v>
      </c>
      <c r="K91" s="1" t="s">
        <v>5</v>
      </c>
      <c r="L91" s="1" t="s">
        <v>183</v>
      </c>
      <c r="M91" s="1" t="s">
        <v>17</v>
      </c>
      <c r="N91" s="1">
        <v>2012</v>
      </c>
      <c r="O91" s="1" t="s">
        <v>395</v>
      </c>
      <c r="P91" s="1" t="s">
        <v>458</v>
      </c>
      <c r="Q91" s="1" t="s">
        <v>459</v>
      </c>
      <c r="R91" s="11" t="s">
        <v>398</v>
      </c>
      <c r="S91" s="11" t="s">
        <v>398</v>
      </c>
      <c r="T91" s="11" t="s">
        <v>398</v>
      </c>
      <c r="U91" s="1" t="s">
        <v>399</v>
      </c>
      <c r="V91" s="1" t="s">
        <v>400</v>
      </c>
      <c r="W91" s="1" t="s">
        <v>427</v>
      </c>
      <c r="X91" s="1" t="s">
        <v>425</v>
      </c>
      <c r="Y91" s="1" t="s">
        <v>408</v>
      </c>
      <c r="Z91" s="1" t="s">
        <v>403</v>
      </c>
      <c r="AA91" s="1" t="s">
        <v>462</v>
      </c>
      <c r="AB91" s="1" t="s">
        <v>464</v>
      </c>
      <c r="AC91" s="12">
        <v>43977</v>
      </c>
      <c r="AD91" s="13" t="str">
        <f t="shared" si="9"/>
        <v>ACTIVO CALIFICADO</v>
      </c>
      <c r="AE91" s="11">
        <f t="shared" si="16"/>
        <v>5</v>
      </c>
      <c r="AF91" s="11">
        <f t="shared" si="16"/>
        <v>5</v>
      </c>
      <c r="AG91" s="11">
        <f t="shared" si="16"/>
        <v>5</v>
      </c>
      <c r="AH91" s="11" t="str">
        <f>LOOKUP(U91,Clasifica,'[1]V. Seguridad'!$D$4:$D$18)</f>
        <v>Alto</v>
      </c>
      <c r="AI91" s="11" t="str">
        <f>LOOKUP(V91,HWSW,'[1]V. Seguridad'!$E$22:$E$25)</f>
        <v>Bajo</v>
      </c>
      <c r="AJ91" s="11" t="str">
        <f>LOOKUP(W91,'[1]V. Seguridad'!$C$31:$C$35,'[1]V. Seguridad'!$E$31:$E$35)</f>
        <v>Bajo</v>
      </c>
      <c r="AK91" s="11" t="str">
        <f t="shared" si="10"/>
        <v>Bajo</v>
      </c>
      <c r="AL91" s="11">
        <f t="shared" si="15"/>
        <v>3</v>
      </c>
      <c r="AM91" s="11">
        <f t="shared" si="15"/>
        <v>1</v>
      </c>
      <c r="AN91" s="11">
        <f t="shared" si="15"/>
        <v>1</v>
      </c>
      <c r="AO91" s="11">
        <f t="shared" si="15"/>
        <v>1</v>
      </c>
      <c r="AP91" s="11">
        <f>IF(X91="",0,(LOOKUP(X91,Dispo,'[1]V. Seguridad'!$D$41:$D$45)*(LOOKUP(Y91,Tiempo,VTiempo))))</f>
        <v>1</v>
      </c>
      <c r="AQ91" s="11">
        <f t="shared" si="11"/>
        <v>3</v>
      </c>
      <c r="AR91" s="14" t="str">
        <f t="shared" si="12"/>
        <v>Alto</v>
      </c>
      <c r="AS91" s="1" t="str">
        <f>LOOKUP(U91,Clasifica,'[1]V. Seguridad'!$F$4:$F$18)</f>
        <v>REVISAR CON JURÍDICA</v>
      </c>
      <c r="AT91" s="1" t="str">
        <f>LOOKUP(U91,'[1]V. Seguridad'!$C$4:$C$18,'[1]V. Seguridad'!$E$4:$E$18)</f>
        <v>Otra norma legal o constitucional</v>
      </c>
      <c r="AU91" s="1" t="str">
        <f t="shared" si="13"/>
        <v>Otra norma legal o constitucional</v>
      </c>
      <c r="AV91" s="1" t="str">
        <f>LOOKUP(U91,'[1]V. Seguridad'!$C$4:$C$18,'[1]V. Seguridad'!$G$4:$G$18)</f>
        <v>REVISAR CON JURÍDICA</v>
      </c>
    </row>
    <row r="92" spans="2:48" ht="60" x14ac:dyDescent="0.25">
      <c r="B92" s="1" t="s">
        <v>107</v>
      </c>
      <c r="C92" s="1" t="s">
        <v>10</v>
      </c>
      <c r="D92" s="1" t="s">
        <v>465</v>
      </c>
      <c r="E92" s="1" t="s">
        <v>455</v>
      </c>
      <c r="F92" s="1" t="s">
        <v>466</v>
      </c>
      <c r="G92" s="1"/>
      <c r="H92" s="1" t="s">
        <v>394</v>
      </c>
      <c r="I92" s="1" t="s">
        <v>147</v>
      </c>
      <c r="J92" s="1" t="s">
        <v>8</v>
      </c>
      <c r="K92" s="1" t="s">
        <v>5</v>
      </c>
      <c r="L92" s="1" t="s">
        <v>15</v>
      </c>
      <c r="M92" s="1" t="s">
        <v>178</v>
      </c>
      <c r="N92" s="1">
        <v>2012</v>
      </c>
      <c r="O92" s="1" t="s">
        <v>467</v>
      </c>
      <c r="P92" s="1" t="s">
        <v>468</v>
      </c>
      <c r="Q92" s="1" t="s">
        <v>469</v>
      </c>
      <c r="R92" s="11" t="s">
        <v>398</v>
      </c>
      <c r="S92" s="11" t="s">
        <v>398</v>
      </c>
      <c r="T92" s="11" t="s">
        <v>398</v>
      </c>
      <c r="U92" s="1" t="s">
        <v>399</v>
      </c>
      <c r="W92" s="1" t="s">
        <v>400</v>
      </c>
      <c r="X92" s="1" t="s">
        <v>410</v>
      </c>
      <c r="Y92" s="1" t="s">
        <v>426</v>
      </c>
      <c r="Z92" s="1" t="s">
        <v>403</v>
      </c>
      <c r="AA92" s="1" t="s">
        <v>403</v>
      </c>
      <c r="AB92" s="1" t="s">
        <v>470</v>
      </c>
      <c r="AC92" s="12">
        <v>43613</v>
      </c>
      <c r="AD92" s="13" t="str">
        <f t="shared" si="9"/>
        <v>ACTIVO CALIFICADO</v>
      </c>
      <c r="AE92" s="11">
        <f t="shared" si="16"/>
        <v>5</v>
      </c>
      <c r="AF92" s="11">
        <f t="shared" si="16"/>
        <v>5</v>
      </c>
      <c r="AG92" s="11">
        <f t="shared" si="16"/>
        <v>5</v>
      </c>
      <c r="AH92" s="11" t="str">
        <f>LOOKUP(U92,Clasifica,'[1]V. Seguridad'!$D$4:$D$18)</f>
        <v>Alto</v>
      </c>
      <c r="AI92" s="11" t="e">
        <f>LOOKUP(V92,HWSW,'[1]V. Seguridad'!$E$22:$E$25)</f>
        <v>#N/A</v>
      </c>
      <c r="AJ92" s="11" t="str">
        <f>LOOKUP(W92,'[1]V. Seguridad'!$C$31:$C$35,'[1]V. Seguridad'!$E$31:$E$35)</f>
        <v>Medio</v>
      </c>
      <c r="AK92" s="11" t="str">
        <f t="shared" si="10"/>
        <v>Medio</v>
      </c>
      <c r="AL92" s="11">
        <f t="shared" si="15"/>
        <v>3</v>
      </c>
      <c r="AM92" s="11">
        <f t="shared" si="15"/>
        <v>0</v>
      </c>
      <c r="AN92" s="11">
        <f t="shared" si="15"/>
        <v>2</v>
      </c>
      <c r="AO92" s="11">
        <f t="shared" si="15"/>
        <v>2</v>
      </c>
      <c r="AP92" s="11">
        <f>IF(X92="",0,(LOOKUP(X92,Dispo,'[1]V. Seguridad'!$D$41:$D$45)*(LOOKUP(Y92,Tiempo,VTiempo))))</f>
        <v>2.25</v>
      </c>
      <c r="AQ92" s="11">
        <f t="shared" si="11"/>
        <v>3</v>
      </c>
      <c r="AR92" s="14" t="str">
        <f t="shared" si="12"/>
        <v>Alto</v>
      </c>
      <c r="AS92" s="1" t="str">
        <f>LOOKUP(U92,Clasifica,'[1]V. Seguridad'!$F$4:$F$18)</f>
        <v>REVISAR CON JURÍDICA</v>
      </c>
      <c r="AT92" s="1" t="str">
        <f>LOOKUP(U92,'[1]V. Seguridad'!$C$4:$C$18,'[1]V. Seguridad'!$E$4:$E$18)</f>
        <v>Otra norma legal o constitucional</v>
      </c>
      <c r="AU92" s="1" t="str">
        <f t="shared" si="13"/>
        <v>Otra norma legal o constitucional</v>
      </c>
      <c r="AV92" s="1" t="str">
        <f>LOOKUP(U92,'[1]V. Seguridad'!$C$4:$C$18,'[1]V. Seguridad'!$G$4:$G$18)</f>
        <v>REVISAR CON JURÍDICA</v>
      </c>
    </row>
    <row r="93" spans="2:48" ht="75" x14ac:dyDescent="0.25">
      <c r="B93" s="1" t="s">
        <v>108</v>
      </c>
      <c r="C93" s="1" t="s">
        <v>10</v>
      </c>
      <c r="D93" s="1" t="s">
        <v>465</v>
      </c>
      <c r="E93" s="1" t="s">
        <v>455</v>
      </c>
      <c r="F93" s="1" t="s">
        <v>466</v>
      </c>
      <c r="G93" s="1"/>
      <c r="H93" s="1" t="s">
        <v>394</v>
      </c>
      <c r="I93" s="1" t="s">
        <v>161</v>
      </c>
      <c r="J93" s="1" t="s">
        <v>8</v>
      </c>
      <c r="K93" s="1" t="s">
        <v>5</v>
      </c>
      <c r="L93" s="1" t="s">
        <v>15</v>
      </c>
      <c r="M93" s="1" t="s">
        <v>179</v>
      </c>
      <c r="N93" s="1">
        <v>2012</v>
      </c>
      <c r="O93" s="1" t="s">
        <v>395</v>
      </c>
      <c r="P93" s="1" t="s">
        <v>471</v>
      </c>
      <c r="Q93" s="1" t="s">
        <v>417</v>
      </c>
      <c r="R93" s="11" t="s">
        <v>398</v>
      </c>
      <c r="S93" s="11" t="s">
        <v>398</v>
      </c>
      <c r="T93" s="11" t="s">
        <v>398</v>
      </c>
      <c r="U93" s="1" t="s">
        <v>399</v>
      </c>
      <c r="W93" s="1" t="s">
        <v>400</v>
      </c>
      <c r="X93" s="1" t="s">
        <v>406</v>
      </c>
      <c r="Y93" s="1" t="s">
        <v>426</v>
      </c>
      <c r="Z93" s="1" t="s">
        <v>403</v>
      </c>
      <c r="AA93" s="1" t="s">
        <v>403</v>
      </c>
      <c r="AB93" s="1" t="s">
        <v>470</v>
      </c>
      <c r="AC93" s="12">
        <v>43613</v>
      </c>
      <c r="AD93" s="13" t="str">
        <f t="shared" si="9"/>
        <v>ACTIVO CALIFICADO</v>
      </c>
      <c r="AE93" s="11">
        <f t="shared" si="16"/>
        <v>5</v>
      </c>
      <c r="AF93" s="11">
        <f t="shared" si="16"/>
        <v>5</v>
      </c>
      <c r="AG93" s="11">
        <f t="shared" si="16"/>
        <v>5</v>
      </c>
      <c r="AH93" s="11" t="str">
        <f>LOOKUP(U93,Clasifica,'[1]V. Seguridad'!$D$4:$D$18)</f>
        <v>Alto</v>
      </c>
      <c r="AI93" s="11" t="e">
        <f>LOOKUP(V93,HWSW,'[1]V. Seguridad'!$E$22:$E$25)</f>
        <v>#N/A</v>
      </c>
      <c r="AJ93" s="11" t="str">
        <f>LOOKUP(W93,'[1]V. Seguridad'!$C$31:$C$35,'[1]V. Seguridad'!$E$31:$E$35)</f>
        <v>Medio</v>
      </c>
      <c r="AK93" s="11" t="str">
        <f t="shared" si="10"/>
        <v>Bajo</v>
      </c>
      <c r="AL93" s="11">
        <f t="shared" si="15"/>
        <v>3</v>
      </c>
      <c r="AM93" s="11">
        <f t="shared" si="15"/>
        <v>0</v>
      </c>
      <c r="AN93" s="11">
        <f t="shared" si="15"/>
        <v>2</v>
      </c>
      <c r="AO93" s="11">
        <f t="shared" si="15"/>
        <v>1</v>
      </c>
      <c r="AP93" s="11">
        <f>IF(X93="",0,(LOOKUP(X93,Dispo,'[1]V. Seguridad'!$D$41:$D$45)*(LOOKUP(Y93,Tiempo,VTiempo))))</f>
        <v>1.5</v>
      </c>
      <c r="AQ93" s="11">
        <f t="shared" si="11"/>
        <v>3</v>
      </c>
      <c r="AR93" s="14" t="str">
        <f t="shared" si="12"/>
        <v>Alto</v>
      </c>
      <c r="AS93" s="1" t="str">
        <f>LOOKUP(U93,Clasifica,'[1]V. Seguridad'!$F$4:$F$18)</f>
        <v>REVISAR CON JURÍDICA</v>
      </c>
      <c r="AT93" s="1" t="str">
        <f>LOOKUP(U93,'[1]V. Seguridad'!$C$4:$C$18,'[1]V. Seguridad'!$E$4:$E$18)</f>
        <v>Otra norma legal o constitucional</v>
      </c>
      <c r="AU93" s="1" t="str">
        <f t="shared" si="13"/>
        <v>Otra norma legal o constitucional</v>
      </c>
      <c r="AV93" s="1" t="str">
        <f>LOOKUP(U93,'[1]V. Seguridad'!$C$4:$C$18,'[1]V. Seguridad'!$G$4:$G$18)</f>
        <v>REVISAR CON JURÍDICA</v>
      </c>
    </row>
    <row r="94" spans="2:48" ht="75" x14ac:dyDescent="0.25">
      <c r="B94" s="1" t="s">
        <v>108</v>
      </c>
      <c r="C94" s="1" t="s">
        <v>10</v>
      </c>
      <c r="D94" s="1" t="s">
        <v>465</v>
      </c>
      <c r="E94" s="1" t="s">
        <v>455</v>
      </c>
      <c r="F94" s="1" t="s">
        <v>472</v>
      </c>
      <c r="G94" s="1"/>
      <c r="H94" s="1" t="s">
        <v>394</v>
      </c>
      <c r="I94" s="1" t="s">
        <v>161</v>
      </c>
      <c r="J94" s="1" t="s">
        <v>8</v>
      </c>
      <c r="K94" s="1" t="s">
        <v>5</v>
      </c>
      <c r="L94" s="1" t="s">
        <v>15</v>
      </c>
      <c r="M94" s="1" t="s">
        <v>179</v>
      </c>
      <c r="N94" s="1">
        <v>2012</v>
      </c>
      <c r="O94" s="1" t="s">
        <v>395</v>
      </c>
      <c r="P94" s="1" t="s">
        <v>471</v>
      </c>
      <c r="Q94" s="1" t="s">
        <v>417</v>
      </c>
      <c r="R94" s="11" t="s">
        <v>398</v>
      </c>
      <c r="S94" s="11" t="s">
        <v>398</v>
      </c>
      <c r="T94" s="11" t="s">
        <v>398</v>
      </c>
      <c r="U94" s="1" t="s">
        <v>399</v>
      </c>
      <c r="W94" s="1" t="s">
        <v>400</v>
      </c>
      <c r="X94" s="1" t="s">
        <v>406</v>
      </c>
      <c r="Y94" s="1" t="s">
        <v>426</v>
      </c>
      <c r="Z94" s="1" t="s">
        <v>403</v>
      </c>
      <c r="AA94" s="1" t="s">
        <v>403</v>
      </c>
      <c r="AB94" s="1" t="s">
        <v>473</v>
      </c>
      <c r="AC94" s="12">
        <v>43613</v>
      </c>
      <c r="AD94" s="13" t="str">
        <f t="shared" si="9"/>
        <v>ACTIVO CALIFICADO</v>
      </c>
      <c r="AE94" s="11">
        <f t="shared" si="16"/>
        <v>5</v>
      </c>
      <c r="AF94" s="11">
        <f t="shared" si="16"/>
        <v>5</v>
      </c>
      <c r="AG94" s="11">
        <f t="shared" si="16"/>
        <v>5</v>
      </c>
      <c r="AH94" s="11" t="str">
        <f>LOOKUP(U94,Clasifica,'[1]V. Seguridad'!$D$4:$D$18)</f>
        <v>Alto</v>
      </c>
      <c r="AI94" s="11" t="e">
        <f>LOOKUP(V94,HWSW,'[1]V. Seguridad'!$E$22:$E$25)</f>
        <v>#N/A</v>
      </c>
      <c r="AJ94" s="11" t="str">
        <f>LOOKUP(W94,'[1]V. Seguridad'!$C$31:$C$35,'[1]V. Seguridad'!$E$31:$E$35)</f>
        <v>Medio</v>
      </c>
      <c r="AK94" s="11" t="str">
        <f t="shared" si="10"/>
        <v>Bajo</v>
      </c>
      <c r="AL94" s="11">
        <f t="shared" si="15"/>
        <v>3</v>
      </c>
      <c r="AM94" s="11">
        <f t="shared" si="15"/>
        <v>0</v>
      </c>
      <c r="AN94" s="11">
        <f t="shared" si="15"/>
        <v>2</v>
      </c>
      <c r="AO94" s="11">
        <f t="shared" si="15"/>
        <v>1</v>
      </c>
      <c r="AP94" s="11">
        <f>IF(X94="",0,(LOOKUP(X94,Dispo,'[1]V. Seguridad'!$D$41:$D$45)*(LOOKUP(Y94,Tiempo,VTiempo))))</f>
        <v>1.5</v>
      </c>
      <c r="AQ94" s="11">
        <f t="shared" si="11"/>
        <v>3</v>
      </c>
      <c r="AR94" s="14" t="str">
        <f t="shared" si="12"/>
        <v>Alto</v>
      </c>
      <c r="AS94" s="1" t="str">
        <f>LOOKUP(U94,Clasifica,'[1]V. Seguridad'!$F$4:$F$18)</f>
        <v>REVISAR CON JURÍDICA</v>
      </c>
      <c r="AT94" s="1" t="str">
        <f>LOOKUP(U94,'[1]V. Seguridad'!$C$4:$C$18,'[1]V. Seguridad'!$E$4:$E$18)</f>
        <v>Otra norma legal o constitucional</v>
      </c>
      <c r="AU94" s="1" t="str">
        <f t="shared" si="13"/>
        <v>Otra norma legal o constitucional</v>
      </c>
      <c r="AV94" s="1" t="str">
        <f>LOOKUP(U94,'[1]V. Seguridad'!$C$4:$C$18,'[1]V. Seguridad'!$G$4:$G$18)</f>
        <v>REVISAR CON JURÍDICA</v>
      </c>
    </row>
    <row r="95" spans="2:48" ht="75" x14ac:dyDescent="0.25">
      <c r="B95" s="1" t="s">
        <v>108</v>
      </c>
      <c r="C95" s="1" t="s">
        <v>10</v>
      </c>
      <c r="D95" s="1" t="s">
        <v>465</v>
      </c>
      <c r="E95" s="1" t="s">
        <v>455</v>
      </c>
      <c r="F95" s="1" t="s">
        <v>472</v>
      </c>
      <c r="G95" s="1" t="s">
        <v>474</v>
      </c>
      <c r="H95" s="1" t="s">
        <v>394</v>
      </c>
      <c r="I95" s="1" t="s">
        <v>161</v>
      </c>
      <c r="J95" s="1" t="s">
        <v>8</v>
      </c>
      <c r="K95" s="1" t="s">
        <v>5</v>
      </c>
      <c r="L95" s="1" t="s">
        <v>15</v>
      </c>
      <c r="M95" s="1" t="s">
        <v>179</v>
      </c>
      <c r="N95" s="1">
        <v>2012</v>
      </c>
      <c r="O95" s="1" t="s">
        <v>395</v>
      </c>
      <c r="P95" s="1" t="s">
        <v>471</v>
      </c>
      <c r="Q95" s="1" t="s">
        <v>417</v>
      </c>
      <c r="R95" s="11" t="s">
        <v>398</v>
      </c>
      <c r="S95" s="11" t="s">
        <v>398</v>
      </c>
      <c r="T95" s="11" t="s">
        <v>398</v>
      </c>
      <c r="U95" s="1" t="s">
        <v>399</v>
      </c>
      <c r="W95" s="1" t="s">
        <v>400</v>
      </c>
      <c r="X95" s="1" t="s">
        <v>406</v>
      </c>
      <c r="Y95" s="1" t="s">
        <v>426</v>
      </c>
      <c r="Z95" s="1" t="s">
        <v>403</v>
      </c>
      <c r="AA95" s="1" t="s">
        <v>403</v>
      </c>
      <c r="AB95" s="1" t="s">
        <v>473</v>
      </c>
      <c r="AC95" s="12">
        <v>43613</v>
      </c>
      <c r="AD95" s="13" t="str">
        <f t="shared" si="9"/>
        <v>ACTIVO CALIFICADO</v>
      </c>
      <c r="AE95" s="11">
        <f t="shared" si="16"/>
        <v>5</v>
      </c>
      <c r="AF95" s="11">
        <f t="shared" si="16"/>
        <v>5</v>
      </c>
      <c r="AG95" s="11">
        <f t="shared" si="16"/>
        <v>5</v>
      </c>
      <c r="AH95" s="11" t="str">
        <f>LOOKUP(U95,Clasifica,'[1]V. Seguridad'!$D$4:$D$18)</f>
        <v>Alto</v>
      </c>
      <c r="AI95" s="11" t="e">
        <f>LOOKUP(V95,HWSW,'[1]V. Seguridad'!$E$22:$E$25)</f>
        <v>#N/A</v>
      </c>
      <c r="AJ95" s="11" t="str">
        <f>LOOKUP(W95,'[1]V. Seguridad'!$C$31:$C$35,'[1]V. Seguridad'!$E$31:$E$35)</f>
        <v>Medio</v>
      </c>
      <c r="AK95" s="11" t="str">
        <f t="shared" si="10"/>
        <v>Bajo</v>
      </c>
      <c r="AL95" s="11">
        <f t="shared" si="15"/>
        <v>3</v>
      </c>
      <c r="AM95" s="11">
        <f t="shared" si="15"/>
        <v>0</v>
      </c>
      <c r="AN95" s="11">
        <f t="shared" si="15"/>
        <v>2</v>
      </c>
      <c r="AO95" s="11">
        <f t="shared" si="15"/>
        <v>1</v>
      </c>
      <c r="AP95" s="11">
        <f>IF(X95="",0,(LOOKUP(X95,Dispo,'[1]V. Seguridad'!$D$41:$D$45)*(LOOKUP(Y95,Tiempo,VTiempo))))</f>
        <v>1.5</v>
      </c>
      <c r="AQ95" s="11">
        <f t="shared" si="11"/>
        <v>3</v>
      </c>
      <c r="AR95" s="14" t="str">
        <f t="shared" si="12"/>
        <v>Alto</v>
      </c>
      <c r="AS95" s="1" t="str">
        <f>LOOKUP(U95,Clasifica,'[1]V. Seguridad'!$F$4:$F$18)</f>
        <v>REVISAR CON JURÍDICA</v>
      </c>
      <c r="AT95" s="1" t="str">
        <f>LOOKUP(U95,'[1]V. Seguridad'!$C$4:$C$18,'[1]V. Seguridad'!$E$4:$E$18)</f>
        <v>Otra norma legal o constitucional</v>
      </c>
      <c r="AU95" s="1" t="str">
        <f t="shared" si="13"/>
        <v>Otra norma legal o constitucional</v>
      </c>
      <c r="AV95" s="1" t="str">
        <f>LOOKUP(U95,'[1]V. Seguridad'!$C$4:$C$18,'[1]V. Seguridad'!$G$4:$G$18)</f>
        <v>REVISAR CON JURÍDICA</v>
      </c>
    </row>
    <row r="96" spans="2:48" ht="60" x14ac:dyDescent="0.25">
      <c r="B96" s="1" t="s">
        <v>109</v>
      </c>
      <c r="C96" s="1" t="s">
        <v>10</v>
      </c>
      <c r="D96" s="1" t="s">
        <v>465</v>
      </c>
      <c r="E96" s="1" t="s">
        <v>455</v>
      </c>
      <c r="F96" s="1" t="s">
        <v>466</v>
      </c>
      <c r="G96" s="1"/>
      <c r="H96" s="1" t="s">
        <v>394</v>
      </c>
      <c r="I96" s="1" t="s">
        <v>162</v>
      </c>
      <c r="J96" s="1" t="s">
        <v>8</v>
      </c>
      <c r="K96" s="1" t="s">
        <v>5</v>
      </c>
      <c r="L96" s="1" t="s">
        <v>14</v>
      </c>
      <c r="M96" s="1" t="s">
        <v>17</v>
      </c>
      <c r="N96" s="1">
        <v>2012</v>
      </c>
      <c r="O96" s="1" t="s">
        <v>395</v>
      </c>
      <c r="P96" s="1" t="s">
        <v>471</v>
      </c>
      <c r="Q96" s="1" t="s">
        <v>417</v>
      </c>
      <c r="R96" s="11" t="s">
        <v>398</v>
      </c>
      <c r="S96" s="11" t="s">
        <v>398</v>
      </c>
      <c r="T96" s="11" t="s">
        <v>398</v>
      </c>
      <c r="U96" s="1" t="s">
        <v>399</v>
      </c>
      <c r="W96" s="1" t="s">
        <v>400</v>
      </c>
      <c r="X96" s="1" t="s">
        <v>425</v>
      </c>
      <c r="Y96" s="1" t="s">
        <v>408</v>
      </c>
      <c r="Z96" s="1" t="s">
        <v>403</v>
      </c>
      <c r="AA96" s="1" t="s">
        <v>403</v>
      </c>
      <c r="AB96" s="1" t="s">
        <v>470</v>
      </c>
      <c r="AC96" s="12">
        <v>43613</v>
      </c>
      <c r="AD96" s="13" t="str">
        <f t="shared" si="9"/>
        <v>ACTIVO CALIFICADO</v>
      </c>
      <c r="AE96" s="11">
        <f t="shared" si="16"/>
        <v>5</v>
      </c>
      <c r="AF96" s="11">
        <f t="shared" si="16"/>
        <v>5</v>
      </c>
      <c r="AG96" s="11">
        <f t="shared" si="16"/>
        <v>5</v>
      </c>
      <c r="AH96" s="11" t="str">
        <f>LOOKUP(U96,Clasifica,'[1]V. Seguridad'!$D$4:$D$18)</f>
        <v>Alto</v>
      </c>
      <c r="AI96" s="11" t="e">
        <f>LOOKUP(V96,HWSW,'[1]V. Seguridad'!$E$22:$E$25)</f>
        <v>#N/A</v>
      </c>
      <c r="AJ96" s="11" t="str">
        <f>LOOKUP(W96,'[1]V. Seguridad'!$C$31:$C$35,'[1]V. Seguridad'!$E$31:$E$35)</f>
        <v>Medio</v>
      </c>
      <c r="AK96" s="11" t="str">
        <f t="shared" si="10"/>
        <v>Bajo</v>
      </c>
      <c r="AL96" s="11">
        <f t="shared" si="15"/>
        <v>3</v>
      </c>
      <c r="AM96" s="11">
        <f t="shared" si="15"/>
        <v>0</v>
      </c>
      <c r="AN96" s="11">
        <f t="shared" si="15"/>
        <v>2</v>
      </c>
      <c r="AO96" s="11">
        <f t="shared" si="15"/>
        <v>1</v>
      </c>
      <c r="AP96" s="11">
        <f>IF(X96="",0,(LOOKUP(X96,Dispo,'[1]V. Seguridad'!$D$41:$D$45)*(LOOKUP(Y96,Tiempo,VTiempo))))</f>
        <v>1</v>
      </c>
      <c r="AQ96" s="11">
        <f t="shared" si="11"/>
        <v>3</v>
      </c>
      <c r="AR96" s="14" t="str">
        <f t="shared" si="12"/>
        <v>Alto</v>
      </c>
      <c r="AS96" s="1" t="str">
        <f>LOOKUP(U96,Clasifica,'[1]V. Seguridad'!$F$4:$F$18)</f>
        <v>REVISAR CON JURÍDICA</v>
      </c>
      <c r="AT96" s="1" t="str">
        <f>LOOKUP(U96,'[1]V. Seguridad'!$C$4:$C$18,'[1]V. Seguridad'!$E$4:$E$18)</f>
        <v>Otra norma legal o constitucional</v>
      </c>
      <c r="AU96" s="1" t="str">
        <f t="shared" si="13"/>
        <v>Otra norma legal o constitucional</v>
      </c>
      <c r="AV96" s="1" t="str">
        <f>LOOKUP(U96,'[1]V. Seguridad'!$C$4:$C$18,'[1]V. Seguridad'!$G$4:$G$18)</f>
        <v>REVISAR CON JURÍDICA</v>
      </c>
    </row>
    <row r="97" spans="2:48" ht="60" x14ac:dyDescent="0.25">
      <c r="B97" s="1" t="s">
        <v>109</v>
      </c>
      <c r="C97" s="1" t="s">
        <v>10</v>
      </c>
      <c r="D97" s="1" t="s">
        <v>465</v>
      </c>
      <c r="E97" s="1" t="s">
        <v>455</v>
      </c>
      <c r="F97" s="1" t="s">
        <v>472</v>
      </c>
      <c r="G97" s="1"/>
      <c r="H97" s="1" t="s">
        <v>394</v>
      </c>
      <c r="I97" s="1" t="s">
        <v>162</v>
      </c>
      <c r="J97" s="1" t="s">
        <v>8</v>
      </c>
      <c r="K97" s="1" t="s">
        <v>5</v>
      </c>
      <c r="L97" s="1" t="s">
        <v>14</v>
      </c>
      <c r="M97" s="1" t="s">
        <v>17</v>
      </c>
      <c r="N97" s="1">
        <v>2012</v>
      </c>
      <c r="O97" s="1" t="s">
        <v>395</v>
      </c>
      <c r="P97" s="1" t="s">
        <v>471</v>
      </c>
      <c r="Q97" s="1" t="s">
        <v>417</v>
      </c>
      <c r="R97" s="11" t="s">
        <v>398</v>
      </c>
      <c r="S97" s="11" t="s">
        <v>398</v>
      </c>
      <c r="T97" s="11" t="s">
        <v>398</v>
      </c>
      <c r="U97" s="1" t="s">
        <v>399</v>
      </c>
      <c r="W97" s="1" t="s">
        <v>400</v>
      </c>
      <c r="X97" s="1" t="s">
        <v>425</v>
      </c>
      <c r="Y97" s="1" t="s">
        <v>408</v>
      </c>
      <c r="Z97" s="1" t="s">
        <v>403</v>
      </c>
      <c r="AA97" s="1" t="s">
        <v>403</v>
      </c>
      <c r="AB97" s="1" t="s">
        <v>473</v>
      </c>
      <c r="AC97" s="12">
        <v>43613</v>
      </c>
      <c r="AD97" s="13" t="str">
        <f t="shared" si="9"/>
        <v>ACTIVO CALIFICADO</v>
      </c>
      <c r="AE97" s="11">
        <f t="shared" si="16"/>
        <v>5</v>
      </c>
      <c r="AF97" s="11">
        <f t="shared" si="16"/>
        <v>5</v>
      </c>
      <c r="AG97" s="11">
        <f t="shared" si="16"/>
        <v>5</v>
      </c>
      <c r="AH97" s="11" t="str">
        <f>LOOKUP(U97,Clasifica,'[1]V. Seguridad'!$D$4:$D$18)</f>
        <v>Alto</v>
      </c>
      <c r="AI97" s="11" t="e">
        <f>LOOKUP(V97,HWSW,'[1]V. Seguridad'!$E$22:$E$25)</f>
        <v>#N/A</v>
      </c>
      <c r="AJ97" s="11" t="str">
        <f>LOOKUP(W97,'[1]V. Seguridad'!$C$31:$C$35,'[1]V. Seguridad'!$E$31:$E$35)</f>
        <v>Medio</v>
      </c>
      <c r="AK97" s="11" t="str">
        <f t="shared" si="10"/>
        <v>Bajo</v>
      </c>
      <c r="AL97" s="11">
        <f t="shared" si="15"/>
        <v>3</v>
      </c>
      <c r="AM97" s="11">
        <f t="shared" si="15"/>
        <v>0</v>
      </c>
      <c r="AN97" s="11">
        <f t="shared" si="15"/>
        <v>2</v>
      </c>
      <c r="AO97" s="11">
        <f t="shared" si="15"/>
        <v>1</v>
      </c>
      <c r="AP97" s="11">
        <f>IF(X97="",0,(LOOKUP(X97,Dispo,'[1]V. Seguridad'!$D$41:$D$45)*(LOOKUP(Y97,Tiempo,VTiempo))))</f>
        <v>1</v>
      </c>
      <c r="AQ97" s="11">
        <f t="shared" si="11"/>
        <v>3</v>
      </c>
      <c r="AR97" s="14" t="str">
        <f t="shared" si="12"/>
        <v>Alto</v>
      </c>
      <c r="AS97" s="1" t="str">
        <f>LOOKUP(U97,Clasifica,'[1]V. Seguridad'!$F$4:$F$18)</f>
        <v>REVISAR CON JURÍDICA</v>
      </c>
      <c r="AT97" s="1" t="str">
        <f>LOOKUP(U97,'[1]V. Seguridad'!$C$4:$C$18,'[1]V. Seguridad'!$E$4:$E$18)</f>
        <v>Otra norma legal o constitucional</v>
      </c>
      <c r="AU97" s="1" t="str">
        <f t="shared" si="13"/>
        <v>Otra norma legal o constitucional</v>
      </c>
      <c r="AV97" s="1" t="str">
        <f>LOOKUP(U97,'[1]V. Seguridad'!$C$4:$C$18,'[1]V. Seguridad'!$G$4:$G$18)</f>
        <v>REVISAR CON JURÍDICA</v>
      </c>
    </row>
    <row r="98" spans="2:48" ht="60" x14ac:dyDescent="0.25">
      <c r="B98" s="1" t="s">
        <v>109</v>
      </c>
      <c r="C98" s="1" t="s">
        <v>110</v>
      </c>
      <c r="D98" s="1" t="s">
        <v>465</v>
      </c>
      <c r="E98" s="1" t="s">
        <v>455</v>
      </c>
      <c r="F98" s="1" t="s">
        <v>466</v>
      </c>
      <c r="G98" s="1" t="s">
        <v>475</v>
      </c>
      <c r="H98" s="1" t="s">
        <v>394</v>
      </c>
      <c r="I98" s="1" t="s">
        <v>162</v>
      </c>
      <c r="J98" s="1" t="s">
        <v>8</v>
      </c>
      <c r="K98" s="1" t="s">
        <v>5</v>
      </c>
      <c r="L98" s="1" t="s">
        <v>14</v>
      </c>
      <c r="M98" s="1" t="s">
        <v>17</v>
      </c>
      <c r="N98" s="1">
        <v>2012</v>
      </c>
      <c r="O98" s="1" t="s">
        <v>395</v>
      </c>
      <c r="P98" s="1" t="s">
        <v>471</v>
      </c>
      <c r="Q98" s="1" t="s">
        <v>417</v>
      </c>
      <c r="R98" s="11" t="s">
        <v>398</v>
      </c>
      <c r="S98" s="11" t="s">
        <v>398</v>
      </c>
      <c r="T98" s="11" t="s">
        <v>398</v>
      </c>
      <c r="U98" s="1" t="s">
        <v>399</v>
      </c>
      <c r="W98" s="1" t="s">
        <v>400</v>
      </c>
      <c r="X98" s="1" t="s">
        <v>425</v>
      </c>
      <c r="Y98" s="1" t="s">
        <v>408</v>
      </c>
      <c r="Z98" s="1" t="s">
        <v>403</v>
      </c>
      <c r="AA98" s="1" t="s">
        <v>403</v>
      </c>
      <c r="AB98" s="1" t="s">
        <v>470</v>
      </c>
      <c r="AC98" s="12">
        <v>43613</v>
      </c>
      <c r="AD98" s="13" t="str">
        <f t="shared" si="9"/>
        <v>ACTIVO CALIFICADO</v>
      </c>
      <c r="AE98" s="11">
        <f t="shared" si="16"/>
        <v>5</v>
      </c>
      <c r="AF98" s="11">
        <f t="shared" si="16"/>
        <v>5</v>
      </c>
      <c r="AG98" s="11">
        <f t="shared" si="16"/>
        <v>5</v>
      </c>
      <c r="AH98" s="11" t="str">
        <f>LOOKUP(U98,Clasifica,'[1]V. Seguridad'!$D$4:$D$18)</f>
        <v>Alto</v>
      </c>
      <c r="AI98" s="11" t="e">
        <f>LOOKUP(V98,HWSW,'[1]V. Seguridad'!$E$22:$E$25)</f>
        <v>#N/A</v>
      </c>
      <c r="AJ98" s="11" t="str">
        <f>LOOKUP(W98,'[1]V. Seguridad'!$C$31:$C$35,'[1]V. Seguridad'!$E$31:$E$35)</f>
        <v>Medio</v>
      </c>
      <c r="AK98" s="11" t="str">
        <f t="shared" si="10"/>
        <v>Bajo</v>
      </c>
      <c r="AL98" s="11">
        <f t="shared" si="15"/>
        <v>3</v>
      </c>
      <c r="AM98" s="11">
        <f t="shared" si="15"/>
        <v>0</v>
      </c>
      <c r="AN98" s="11">
        <f t="shared" si="15"/>
        <v>2</v>
      </c>
      <c r="AO98" s="11">
        <f t="shared" si="15"/>
        <v>1</v>
      </c>
      <c r="AP98" s="11">
        <f>IF(X98="",0,(LOOKUP(X98,Dispo,'[1]V. Seguridad'!$D$41:$D$45)*(LOOKUP(Y98,Tiempo,VTiempo))))</f>
        <v>1</v>
      </c>
      <c r="AQ98" s="11">
        <f t="shared" si="11"/>
        <v>3</v>
      </c>
      <c r="AR98" s="14" t="str">
        <f t="shared" si="12"/>
        <v>Alto</v>
      </c>
      <c r="AS98" s="1" t="str">
        <f>LOOKUP(U98,Clasifica,'[1]V. Seguridad'!$F$4:$F$18)</f>
        <v>REVISAR CON JURÍDICA</v>
      </c>
      <c r="AT98" s="1" t="str">
        <f>LOOKUP(U98,'[1]V. Seguridad'!$C$4:$C$18,'[1]V. Seguridad'!$E$4:$E$18)</f>
        <v>Otra norma legal o constitucional</v>
      </c>
      <c r="AU98" s="1" t="str">
        <f t="shared" si="13"/>
        <v>Otra norma legal o constitucional</v>
      </c>
      <c r="AV98" s="1" t="str">
        <f>LOOKUP(U98,'[1]V. Seguridad'!$C$4:$C$18,'[1]V. Seguridad'!$G$4:$G$18)</f>
        <v>REVISAR CON JURÍDICA</v>
      </c>
    </row>
    <row r="99" spans="2:48" ht="60" x14ac:dyDescent="0.25">
      <c r="B99" s="1" t="s">
        <v>111</v>
      </c>
      <c r="C99" s="1" t="s">
        <v>27</v>
      </c>
      <c r="D99" s="1" t="s">
        <v>465</v>
      </c>
      <c r="E99" s="1" t="s">
        <v>455</v>
      </c>
      <c r="F99" s="1" t="s">
        <v>466</v>
      </c>
      <c r="G99" s="1"/>
      <c r="H99" s="1" t="s">
        <v>394</v>
      </c>
      <c r="I99" s="1" t="s">
        <v>163</v>
      </c>
      <c r="J99" s="1" t="s">
        <v>8</v>
      </c>
      <c r="K99" s="1" t="s">
        <v>5</v>
      </c>
      <c r="L99" s="1" t="s">
        <v>15</v>
      </c>
      <c r="M99" s="1" t="s">
        <v>178</v>
      </c>
      <c r="N99" s="1">
        <v>2012</v>
      </c>
      <c r="O99" s="1" t="s">
        <v>405</v>
      </c>
      <c r="P99" s="1" t="s">
        <v>471</v>
      </c>
      <c r="Q99" s="1" t="s">
        <v>469</v>
      </c>
      <c r="R99" s="11" t="s">
        <v>398</v>
      </c>
      <c r="S99" s="11" t="s">
        <v>398</v>
      </c>
      <c r="T99" s="11" t="s">
        <v>398</v>
      </c>
      <c r="U99" s="1" t="s">
        <v>399</v>
      </c>
      <c r="W99" s="1" t="s">
        <v>400</v>
      </c>
      <c r="X99" s="1" t="s">
        <v>410</v>
      </c>
      <c r="Y99" s="1" t="s">
        <v>426</v>
      </c>
      <c r="Z99" s="1" t="s">
        <v>403</v>
      </c>
      <c r="AA99" s="1" t="s">
        <v>403</v>
      </c>
      <c r="AB99" s="1" t="s">
        <v>470</v>
      </c>
      <c r="AC99" s="12">
        <v>43613</v>
      </c>
      <c r="AD99" s="13" t="str">
        <f t="shared" si="9"/>
        <v>ACTIVO CALIFICADO</v>
      </c>
      <c r="AE99" s="11">
        <f t="shared" si="16"/>
        <v>5</v>
      </c>
      <c r="AF99" s="11">
        <f t="shared" si="16"/>
        <v>5</v>
      </c>
      <c r="AG99" s="11">
        <f t="shared" si="16"/>
        <v>5</v>
      </c>
      <c r="AH99" s="11" t="str">
        <f>LOOKUP(U99,Clasifica,'[1]V. Seguridad'!$D$4:$D$18)</f>
        <v>Alto</v>
      </c>
      <c r="AI99" s="11" t="e">
        <f>LOOKUP(V99,HWSW,'[1]V. Seguridad'!$E$22:$E$25)</f>
        <v>#N/A</v>
      </c>
      <c r="AJ99" s="11" t="str">
        <f>LOOKUP(W99,'[1]V. Seguridad'!$C$31:$C$35,'[1]V. Seguridad'!$E$31:$E$35)</f>
        <v>Medio</v>
      </c>
      <c r="AK99" s="11" t="str">
        <f t="shared" si="10"/>
        <v>Medio</v>
      </c>
      <c r="AL99" s="11">
        <f t="shared" si="15"/>
        <v>3</v>
      </c>
      <c r="AM99" s="11">
        <f t="shared" si="15"/>
        <v>0</v>
      </c>
      <c r="AN99" s="11">
        <f t="shared" si="15"/>
        <v>2</v>
      </c>
      <c r="AO99" s="11">
        <f t="shared" si="15"/>
        <v>2</v>
      </c>
      <c r="AP99" s="11">
        <f>IF(X99="",0,(LOOKUP(X99,Dispo,'[1]V. Seguridad'!$D$41:$D$45)*(LOOKUP(Y99,Tiempo,VTiempo))))</f>
        <v>2.25</v>
      </c>
      <c r="AQ99" s="11">
        <f t="shared" si="11"/>
        <v>3</v>
      </c>
      <c r="AR99" s="14" t="str">
        <f t="shared" si="12"/>
        <v>Alto</v>
      </c>
      <c r="AS99" s="1" t="str">
        <f>LOOKUP(U99,Clasifica,'[1]V. Seguridad'!$F$4:$F$18)</f>
        <v>REVISAR CON JURÍDICA</v>
      </c>
      <c r="AT99" s="1" t="str">
        <f>LOOKUP(U99,'[1]V. Seguridad'!$C$4:$C$18,'[1]V. Seguridad'!$E$4:$E$18)</f>
        <v>Otra norma legal o constitucional</v>
      </c>
      <c r="AU99" s="1" t="str">
        <f t="shared" si="13"/>
        <v>Otra norma legal o constitucional</v>
      </c>
      <c r="AV99" s="1" t="str">
        <f>LOOKUP(U99,'[1]V. Seguridad'!$C$4:$C$18,'[1]V. Seguridad'!$G$4:$G$18)</f>
        <v>REVISAR CON JURÍDICA</v>
      </c>
    </row>
    <row r="100" spans="2:48" ht="60" x14ac:dyDescent="0.25">
      <c r="B100" s="1" t="s">
        <v>112</v>
      </c>
      <c r="C100" s="1" t="s">
        <v>27</v>
      </c>
      <c r="D100" s="1" t="s">
        <v>465</v>
      </c>
      <c r="E100" s="1" t="s">
        <v>455</v>
      </c>
      <c r="F100" s="1" t="s">
        <v>466</v>
      </c>
      <c r="G100" s="1"/>
      <c r="H100" s="1" t="s">
        <v>394</v>
      </c>
      <c r="I100" s="1" t="s">
        <v>164</v>
      </c>
      <c r="J100" s="1" t="s">
        <v>8</v>
      </c>
      <c r="K100" s="1" t="s">
        <v>5</v>
      </c>
      <c r="L100" s="1" t="s">
        <v>15</v>
      </c>
      <c r="M100" s="1" t="s">
        <v>178</v>
      </c>
      <c r="N100" s="1">
        <v>2012</v>
      </c>
      <c r="O100" s="1" t="s">
        <v>405</v>
      </c>
      <c r="P100" s="1" t="s">
        <v>471</v>
      </c>
      <c r="Q100" s="1" t="s">
        <v>469</v>
      </c>
      <c r="R100" s="11" t="s">
        <v>398</v>
      </c>
      <c r="S100" s="11" t="s">
        <v>398</v>
      </c>
      <c r="T100" s="11" t="s">
        <v>398</v>
      </c>
      <c r="U100" s="1" t="s">
        <v>399</v>
      </c>
      <c r="W100" s="1" t="s">
        <v>400</v>
      </c>
      <c r="X100" s="1" t="s">
        <v>410</v>
      </c>
      <c r="Y100" s="1" t="s">
        <v>426</v>
      </c>
      <c r="Z100" s="1" t="s">
        <v>403</v>
      </c>
      <c r="AA100" s="1" t="s">
        <v>403</v>
      </c>
      <c r="AB100" s="1" t="s">
        <v>470</v>
      </c>
      <c r="AC100" s="12">
        <v>43613</v>
      </c>
      <c r="AD100" s="13" t="str">
        <f t="shared" si="9"/>
        <v>ACTIVO CALIFICADO</v>
      </c>
      <c r="AE100" s="11">
        <f t="shared" si="16"/>
        <v>5</v>
      </c>
      <c r="AF100" s="11">
        <f t="shared" si="16"/>
        <v>5</v>
      </c>
      <c r="AG100" s="11">
        <f t="shared" si="16"/>
        <v>5</v>
      </c>
      <c r="AH100" s="11" t="str">
        <f>LOOKUP(U100,Clasifica,'[1]V. Seguridad'!$D$4:$D$18)</f>
        <v>Alto</v>
      </c>
      <c r="AI100" s="11" t="e">
        <f>LOOKUP(V100,HWSW,'[1]V. Seguridad'!$E$22:$E$25)</f>
        <v>#N/A</v>
      </c>
      <c r="AJ100" s="11" t="str">
        <f>LOOKUP(W100,'[1]V. Seguridad'!$C$31:$C$35,'[1]V. Seguridad'!$E$31:$E$35)</f>
        <v>Medio</v>
      </c>
      <c r="AK100" s="11" t="str">
        <f t="shared" si="10"/>
        <v>Medio</v>
      </c>
      <c r="AL100" s="11">
        <f t="shared" si="15"/>
        <v>3</v>
      </c>
      <c r="AM100" s="11">
        <f t="shared" si="15"/>
        <v>0</v>
      </c>
      <c r="AN100" s="11">
        <f t="shared" si="15"/>
        <v>2</v>
      </c>
      <c r="AO100" s="11">
        <f t="shared" si="15"/>
        <v>2</v>
      </c>
      <c r="AP100" s="11">
        <f>IF(X100="",0,(LOOKUP(X100,Dispo,'[1]V. Seguridad'!$D$41:$D$45)*(LOOKUP(Y100,Tiempo,VTiempo))))</f>
        <v>2.25</v>
      </c>
      <c r="AQ100" s="11">
        <f t="shared" si="11"/>
        <v>3</v>
      </c>
      <c r="AR100" s="14" t="str">
        <f t="shared" si="12"/>
        <v>Alto</v>
      </c>
      <c r="AS100" s="1" t="str">
        <f>LOOKUP(U100,Clasifica,'[1]V. Seguridad'!$F$4:$F$18)</f>
        <v>REVISAR CON JURÍDICA</v>
      </c>
      <c r="AT100" s="1" t="str">
        <f>LOOKUP(U100,'[1]V. Seguridad'!$C$4:$C$18,'[1]V. Seguridad'!$E$4:$E$18)</f>
        <v>Otra norma legal o constitucional</v>
      </c>
      <c r="AU100" s="1" t="str">
        <f t="shared" si="13"/>
        <v>Otra norma legal o constitucional</v>
      </c>
      <c r="AV100" s="1" t="str">
        <f>LOOKUP(U100,'[1]V. Seguridad'!$C$4:$C$18,'[1]V. Seguridad'!$G$4:$G$18)</f>
        <v>REVISAR CON JURÍDICA</v>
      </c>
    </row>
    <row r="101" spans="2:48" ht="60" x14ac:dyDescent="0.25">
      <c r="B101" s="1" t="s">
        <v>113</v>
      </c>
      <c r="C101" s="1" t="s">
        <v>27</v>
      </c>
      <c r="D101" s="1" t="s">
        <v>465</v>
      </c>
      <c r="E101" s="1" t="s">
        <v>455</v>
      </c>
      <c r="F101" s="1" t="s">
        <v>466</v>
      </c>
      <c r="G101" s="1"/>
      <c r="H101" s="1" t="s">
        <v>394</v>
      </c>
      <c r="I101" s="1" t="s">
        <v>165</v>
      </c>
      <c r="J101" s="1" t="s">
        <v>8</v>
      </c>
      <c r="K101" s="1" t="s">
        <v>5</v>
      </c>
      <c r="L101" s="1" t="s">
        <v>15</v>
      </c>
      <c r="M101" s="1" t="s">
        <v>178</v>
      </c>
      <c r="N101" s="1">
        <v>2012</v>
      </c>
      <c r="O101" s="1" t="s">
        <v>395</v>
      </c>
      <c r="P101" s="1" t="s">
        <v>471</v>
      </c>
      <c r="Q101" s="1" t="s">
        <v>469</v>
      </c>
      <c r="R101" s="11" t="s">
        <v>398</v>
      </c>
      <c r="S101" s="11" t="s">
        <v>398</v>
      </c>
      <c r="T101" s="11" t="s">
        <v>398</v>
      </c>
      <c r="U101" s="1" t="s">
        <v>399</v>
      </c>
      <c r="W101" s="1" t="s">
        <v>400</v>
      </c>
      <c r="X101" s="1" t="s">
        <v>410</v>
      </c>
      <c r="Y101" s="1" t="s">
        <v>426</v>
      </c>
      <c r="Z101" s="1" t="s">
        <v>403</v>
      </c>
      <c r="AA101" s="1" t="s">
        <v>403</v>
      </c>
      <c r="AB101" s="1" t="s">
        <v>470</v>
      </c>
      <c r="AC101" s="12">
        <v>43613</v>
      </c>
      <c r="AD101" s="13" t="str">
        <f t="shared" si="9"/>
        <v>ACTIVO CALIFICADO</v>
      </c>
      <c r="AE101" s="11">
        <f t="shared" si="16"/>
        <v>5</v>
      </c>
      <c r="AF101" s="11">
        <f t="shared" si="16"/>
        <v>5</v>
      </c>
      <c r="AG101" s="11">
        <f t="shared" si="16"/>
        <v>5</v>
      </c>
      <c r="AH101" s="11" t="str">
        <f>LOOKUP(U101,Clasifica,'[1]V. Seguridad'!$D$4:$D$18)</f>
        <v>Alto</v>
      </c>
      <c r="AI101" s="11" t="e">
        <f>LOOKUP(V101,HWSW,'[1]V. Seguridad'!$E$22:$E$25)</f>
        <v>#N/A</v>
      </c>
      <c r="AJ101" s="11" t="str">
        <f>LOOKUP(W101,'[1]V. Seguridad'!$C$31:$C$35,'[1]V. Seguridad'!$E$31:$E$35)</f>
        <v>Medio</v>
      </c>
      <c r="AK101" s="11" t="str">
        <f t="shared" si="10"/>
        <v>Medio</v>
      </c>
      <c r="AL101" s="11">
        <f t="shared" si="15"/>
        <v>3</v>
      </c>
      <c r="AM101" s="11">
        <f t="shared" si="15"/>
        <v>0</v>
      </c>
      <c r="AN101" s="11">
        <f t="shared" si="15"/>
        <v>2</v>
      </c>
      <c r="AO101" s="11">
        <f t="shared" si="15"/>
        <v>2</v>
      </c>
      <c r="AP101" s="11">
        <f>IF(X101="",0,(LOOKUP(X101,Dispo,'[1]V. Seguridad'!$D$41:$D$45)*(LOOKUP(Y101,Tiempo,VTiempo))))</f>
        <v>2.25</v>
      </c>
      <c r="AQ101" s="11">
        <f t="shared" si="11"/>
        <v>3</v>
      </c>
      <c r="AR101" s="14" t="str">
        <f t="shared" si="12"/>
        <v>Alto</v>
      </c>
      <c r="AS101" s="1" t="str">
        <f>LOOKUP(U101,Clasifica,'[1]V. Seguridad'!$F$4:$F$18)</f>
        <v>REVISAR CON JURÍDICA</v>
      </c>
      <c r="AT101" s="1" t="str">
        <f>LOOKUP(U101,'[1]V. Seguridad'!$C$4:$C$18,'[1]V. Seguridad'!$E$4:$E$18)</f>
        <v>Otra norma legal o constitucional</v>
      </c>
      <c r="AU101" s="1" t="str">
        <f t="shared" si="13"/>
        <v>Otra norma legal o constitucional</v>
      </c>
      <c r="AV101" s="1" t="str">
        <f>LOOKUP(U101,'[1]V. Seguridad'!$C$4:$C$18,'[1]V. Seguridad'!$G$4:$G$18)</f>
        <v>REVISAR CON JURÍDICA</v>
      </c>
    </row>
    <row r="102" spans="2:48" ht="60" x14ac:dyDescent="0.25">
      <c r="B102" s="1" t="s">
        <v>107</v>
      </c>
      <c r="C102" s="1" t="s">
        <v>10</v>
      </c>
      <c r="D102" s="1" t="s">
        <v>476</v>
      </c>
      <c r="E102" s="1" t="s">
        <v>455</v>
      </c>
      <c r="F102" s="1" t="s">
        <v>466</v>
      </c>
      <c r="G102" s="1"/>
      <c r="H102" s="1" t="s">
        <v>394</v>
      </c>
      <c r="I102" s="1" t="s">
        <v>147</v>
      </c>
      <c r="J102" s="1" t="s">
        <v>8</v>
      </c>
      <c r="K102" s="1" t="s">
        <v>5</v>
      </c>
      <c r="L102" s="1" t="s">
        <v>15</v>
      </c>
      <c r="M102" s="1" t="s">
        <v>178</v>
      </c>
      <c r="N102" s="1">
        <v>2012</v>
      </c>
      <c r="O102" s="1" t="s">
        <v>467</v>
      </c>
      <c r="P102" s="1" t="s">
        <v>471</v>
      </c>
      <c r="Q102" s="1" t="s">
        <v>457</v>
      </c>
      <c r="R102" s="11" t="s">
        <v>398</v>
      </c>
      <c r="S102" s="11" t="s">
        <v>398</v>
      </c>
      <c r="T102" s="11" t="s">
        <v>398</v>
      </c>
      <c r="U102" s="1" t="s">
        <v>399</v>
      </c>
      <c r="W102" s="1" t="s">
        <v>400</v>
      </c>
      <c r="X102" s="1" t="s">
        <v>410</v>
      </c>
      <c r="Y102" s="1" t="s">
        <v>426</v>
      </c>
      <c r="Z102" s="1" t="s">
        <v>403</v>
      </c>
      <c r="AA102" s="1" t="s">
        <v>403</v>
      </c>
      <c r="AB102" s="1" t="s">
        <v>470</v>
      </c>
      <c r="AC102" s="12">
        <v>43613</v>
      </c>
      <c r="AD102" s="13" t="str">
        <f t="shared" si="9"/>
        <v>ACTIVO CALIFICADO</v>
      </c>
      <c r="AE102" s="11">
        <f t="shared" si="16"/>
        <v>5</v>
      </c>
      <c r="AF102" s="11">
        <f t="shared" si="16"/>
        <v>5</v>
      </c>
      <c r="AG102" s="11">
        <f t="shared" si="16"/>
        <v>5</v>
      </c>
      <c r="AH102" s="11" t="str">
        <f>LOOKUP(U102,Clasifica,'[1]V. Seguridad'!$D$4:$D$18)</f>
        <v>Alto</v>
      </c>
      <c r="AI102" s="11" t="e">
        <f>LOOKUP(V102,HWSW,'[1]V. Seguridad'!$E$22:$E$25)</f>
        <v>#N/A</v>
      </c>
      <c r="AJ102" s="11" t="str">
        <f>LOOKUP(W102,'[1]V. Seguridad'!$C$31:$C$35,'[1]V. Seguridad'!$E$31:$E$35)</f>
        <v>Medio</v>
      </c>
      <c r="AK102" s="11" t="str">
        <f t="shared" si="10"/>
        <v>Medio</v>
      </c>
      <c r="AL102" s="11">
        <f t="shared" si="15"/>
        <v>3</v>
      </c>
      <c r="AM102" s="11">
        <f t="shared" si="15"/>
        <v>0</v>
      </c>
      <c r="AN102" s="11">
        <f t="shared" si="15"/>
        <v>2</v>
      </c>
      <c r="AO102" s="11">
        <f t="shared" si="15"/>
        <v>2</v>
      </c>
      <c r="AP102" s="11">
        <f>IF(X102="",0,(LOOKUP(X102,Dispo,'[1]V. Seguridad'!$D$41:$D$45)*(LOOKUP(Y102,Tiempo,VTiempo))))</f>
        <v>2.25</v>
      </c>
      <c r="AQ102" s="11">
        <f t="shared" si="11"/>
        <v>3</v>
      </c>
      <c r="AR102" s="14" t="str">
        <f t="shared" si="12"/>
        <v>Alto</v>
      </c>
      <c r="AS102" s="1" t="str">
        <f>LOOKUP(U102,Clasifica,'[1]V. Seguridad'!$F$4:$F$18)</f>
        <v>REVISAR CON JURÍDICA</v>
      </c>
      <c r="AT102" s="1" t="str">
        <f>LOOKUP(U102,'[1]V. Seguridad'!$C$4:$C$18,'[1]V. Seguridad'!$E$4:$E$18)</f>
        <v>Otra norma legal o constitucional</v>
      </c>
      <c r="AU102" s="1" t="str">
        <f t="shared" si="13"/>
        <v>Otra norma legal o constitucional</v>
      </c>
      <c r="AV102" s="1" t="str">
        <f>LOOKUP(U102,'[1]V. Seguridad'!$C$4:$C$18,'[1]V. Seguridad'!$G$4:$G$18)</f>
        <v>REVISAR CON JURÍDICA</v>
      </c>
    </row>
    <row r="103" spans="2:48" ht="75" x14ac:dyDescent="0.25">
      <c r="B103" s="1" t="s">
        <v>108</v>
      </c>
      <c r="C103" s="1" t="s">
        <v>10</v>
      </c>
      <c r="D103" s="1" t="s">
        <v>476</v>
      </c>
      <c r="E103" s="1" t="s">
        <v>455</v>
      </c>
      <c r="F103" s="1" t="s">
        <v>466</v>
      </c>
      <c r="G103" s="1"/>
      <c r="H103" s="1" t="s">
        <v>394</v>
      </c>
      <c r="I103" s="1" t="s">
        <v>161</v>
      </c>
      <c r="J103" s="1" t="s">
        <v>8</v>
      </c>
      <c r="K103" s="1" t="s">
        <v>5</v>
      </c>
      <c r="L103" s="1" t="s">
        <v>15</v>
      </c>
      <c r="M103" s="1" t="s">
        <v>179</v>
      </c>
      <c r="N103" s="1">
        <v>2012</v>
      </c>
      <c r="O103" s="1" t="s">
        <v>395</v>
      </c>
      <c r="P103" s="1" t="s">
        <v>471</v>
      </c>
      <c r="Q103" s="1" t="s">
        <v>457</v>
      </c>
      <c r="R103" s="11" t="s">
        <v>398</v>
      </c>
      <c r="S103" s="11" t="s">
        <v>398</v>
      </c>
      <c r="T103" s="11" t="s">
        <v>398</v>
      </c>
      <c r="U103" s="1" t="s">
        <v>399</v>
      </c>
      <c r="W103" s="1" t="s">
        <v>400</v>
      </c>
      <c r="X103" s="1" t="s">
        <v>406</v>
      </c>
      <c r="Y103" s="1" t="s">
        <v>426</v>
      </c>
      <c r="Z103" s="1" t="s">
        <v>403</v>
      </c>
      <c r="AA103" s="1" t="s">
        <v>403</v>
      </c>
      <c r="AB103" s="1" t="s">
        <v>470</v>
      </c>
      <c r="AC103" s="12">
        <v>43613</v>
      </c>
      <c r="AD103" s="13" t="str">
        <f t="shared" si="9"/>
        <v>ACTIVO CALIFICADO</v>
      </c>
      <c r="AE103" s="11">
        <f t="shared" si="16"/>
        <v>5</v>
      </c>
      <c r="AF103" s="11">
        <f t="shared" si="16"/>
        <v>5</v>
      </c>
      <c r="AG103" s="11">
        <f t="shared" si="16"/>
        <v>5</v>
      </c>
      <c r="AH103" s="11" t="str">
        <f>LOOKUP(U103,Clasifica,'[1]V. Seguridad'!$D$4:$D$18)</f>
        <v>Alto</v>
      </c>
      <c r="AI103" s="11" t="e">
        <f>LOOKUP(V103,HWSW,'[1]V. Seguridad'!$E$22:$E$25)</f>
        <v>#N/A</v>
      </c>
      <c r="AJ103" s="11" t="str">
        <f>LOOKUP(W103,'[1]V. Seguridad'!$C$31:$C$35,'[1]V. Seguridad'!$E$31:$E$35)</f>
        <v>Medio</v>
      </c>
      <c r="AK103" s="11" t="str">
        <f t="shared" si="10"/>
        <v>Bajo</v>
      </c>
      <c r="AL103" s="11">
        <f t="shared" ref="AL103:AO129" si="17">IF(U103="",0,IF(AH103="Bajo",1,IF(AH103="Medio",2,3)))</f>
        <v>3</v>
      </c>
      <c r="AM103" s="11">
        <f t="shared" si="17"/>
        <v>0</v>
      </c>
      <c r="AN103" s="11">
        <f t="shared" si="17"/>
        <v>2</v>
      </c>
      <c r="AO103" s="11">
        <f t="shared" si="17"/>
        <v>1</v>
      </c>
      <c r="AP103" s="11">
        <f>IF(X103="",0,(LOOKUP(X103,Dispo,'[1]V. Seguridad'!$D$41:$D$45)*(LOOKUP(Y103,Tiempo,VTiempo))))</f>
        <v>1.5</v>
      </c>
      <c r="AQ103" s="11">
        <f t="shared" si="11"/>
        <v>3</v>
      </c>
      <c r="AR103" s="14" t="str">
        <f t="shared" si="12"/>
        <v>Alto</v>
      </c>
      <c r="AS103" s="1" t="str">
        <f>LOOKUP(U103,Clasifica,'[1]V. Seguridad'!$F$4:$F$18)</f>
        <v>REVISAR CON JURÍDICA</v>
      </c>
      <c r="AT103" s="1" t="str">
        <f>LOOKUP(U103,'[1]V. Seguridad'!$C$4:$C$18,'[1]V. Seguridad'!$E$4:$E$18)</f>
        <v>Otra norma legal o constitucional</v>
      </c>
      <c r="AU103" s="1" t="str">
        <f t="shared" si="13"/>
        <v>Otra norma legal o constitucional</v>
      </c>
      <c r="AV103" s="1" t="str">
        <f>LOOKUP(U103,'[1]V. Seguridad'!$C$4:$C$18,'[1]V. Seguridad'!$G$4:$G$18)</f>
        <v>REVISAR CON JURÍDICA</v>
      </c>
    </row>
    <row r="104" spans="2:48" ht="75" x14ac:dyDescent="0.25">
      <c r="B104" s="1" t="s">
        <v>108</v>
      </c>
      <c r="C104" s="1" t="s">
        <v>10</v>
      </c>
      <c r="D104" s="1" t="s">
        <v>476</v>
      </c>
      <c r="E104" s="1" t="s">
        <v>455</v>
      </c>
      <c r="F104" s="1" t="s">
        <v>472</v>
      </c>
      <c r="G104" s="1"/>
      <c r="H104" s="1" t="s">
        <v>394</v>
      </c>
      <c r="I104" s="1" t="s">
        <v>161</v>
      </c>
      <c r="J104" s="1" t="s">
        <v>8</v>
      </c>
      <c r="K104" s="1" t="s">
        <v>5</v>
      </c>
      <c r="L104" s="1" t="s">
        <v>15</v>
      </c>
      <c r="M104" s="1" t="s">
        <v>179</v>
      </c>
      <c r="N104" s="1">
        <v>2012</v>
      </c>
      <c r="O104" s="1" t="s">
        <v>395</v>
      </c>
      <c r="P104" s="1" t="s">
        <v>471</v>
      </c>
      <c r="Q104" s="1" t="s">
        <v>457</v>
      </c>
      <c r="R104" s="11" t="s">
        <v>398</v>
      </c>
      <c r="S104" s="11" t="s">
        <v>398</v>
      </c>
      <c r="T104" s="11" t="s">
        <v>398</v>
      </c>
      <c r="U104" s="1" t="s">
        <v>399</v>
      </c>
      <c r="W104" s="1" t="s">
        <v>400</v>
      </c>
      <c r="X104" s="1" t="s">
        <v>406</v>
      </c>
      <c r="Y104" s="1" t="s">
        <v>426</v>
      </c>
      <c r="Z104" s="1" t="s">
        <v>403</v>
      </c>
      <c r="AA104" s="1" t="s">
        <v>403</v>
      </c>
      <c r="AB104" s="1" t="s">
        <v>473</v>
      </c>
      <c r="AC104" s="12">
        <v>43613</v>
      </c>
      <c r="AD104" s="13" t="str">
        <f t="shared" si="9"/>
        <v>ACTIVO CALIFICADO</v>
      </c>
      <c r="AE104" s="11">
        <f t="shared" si="16"/>
        <v>5</v>
      </c>
      <c r="AF104" s="11">
        <f t="shared" si="16"/>
        <v>5</v>
      </c>
      <c r="AG104" s="11">
        <f t="shared" si="16"/>
        <v>5</v>
      </c>
      <c r="AH104" s="11" t="str">
        <f>LOOKUP(U104,Clasifica,'[1]V. Seguridad'!$D$4:$D$18)</f>
        <v>Alto</v>
      </c>
      <c r="AI104" s="11" t="e">
        <f>LOOKUP(V104,HWSW,'[1]V. Seguridad'!$E$22:$E$25)</f>
        <v>#N/A</v>
      </c>
      <c r="AJ104" s="11" t="str">
        <f>LOOKUP(W104,'[1]V. Seguridad'!$C$31:$C$35,'[1]V. Seguridad'!$E$31:$E$35)</f>
        <v>Medio</v>
      </c>
      <c r="AK104" s="11" t="str">
        <f t="shared" si="10"/>
        <v>Bajo</v>
      </c>
      <c r="AL104" s="11">
        <f t="shared" si="17"/>
        <v>3</v>
      </c>
      <c r="AM104" s="11">
        <f t="shared" si="17"/>
        <v>0</v>
      </c>
      <c r="AN104" s="11">
        <f t="shared" si="17"/>
        <v>2</v>
      </c>
      <c r="AO104" s="11">
        <f t="shared" si="17"/>
        <v>1</v>
      </c>
      <c r="AP104" s="11">
        <f>IF(X104="",0,(LOOKUP(X104,Dispo,'[1]V. Seguridad'!$D$41:$D$45)*(LOOKUP(Y104,Tiempo,VTiempo))))</f>
        <v>1.5</v>
      </c>
      <c r="AQ104" s="11">
        <f t="shared" si="11"/>
        <v>3</v>
      </c>
      <c r="AR104" s="14" t="str">
        <f t="shared" si="12"/>
        <v>Alto</v>
      </c>
      <c r="AS104" s="1" t="str">
        <f>LOOKUP(U104,Clasifica,'[1]V. Seguridad'!$F$4:$F$18)</f>
        <v>REVISAR CON JURÍDICA</v>
      </c>
      <c r="AT104" s="1" t="str">
        <f>LOOKUP(U104,'[1]V. Seguridad'!$C$4:$C$18,'[1]V. Seguridad'!$E$4:$E$18)</f>
        <v>Otra norma legal o constitucional</v>
      </c>
      <c r="AU104" s="1" t="str">
        <f t="shared" si="13"/>
        <v>Otra norma legal o constitucional</v>
      </c>
      <c r="AV104" s="1" t="str">
        <f>LOOKUP(U104,'[1]V. Seguridad'!$C$4:$C$18,'[1]V. Seguridad'!$G$4:$G$18)</f>
        <v>REVISAR CON JURÍDICA</v>
      </c>
    </row>
    <row r="105" spans="2:48" ht="75" x14ac:dyDescent="0.25">
      <c r="B105" s="1" t="s">
        <v>108</v>
      </c>
      <c r="C105" s="1" t="s">
        <v>10</v>
      </c>
      <c r="D105" s="1" t="s">
        <v>476</v>
      </c>
      <c r="E105" s="1" t="s">
        <v>455</v>
      </c>
      <c r="F105" s="1" t="s">
        <v>472</v>
      </c>
      <c r="G105" s="1" t="s">
        <v>474</v>
      </c>
      <c r="H105" s="1" t="s">
        <v>394</v>
      </c>
      <c r="I105" s="1" t="s">
        <v>161</v>
      </c>
      <c r="J105" s="1" t="s">
        <v>8</v>
      </c>
      <c r="K105" s="1" t="s">
        <v>5</v>
      </c>
      <c r="L105" s="1" t="s">
        <v>15</v>
      </c>
      <c r="M105" s="1" t="s">
        <v>179</v>
      </c>
      <c r="N105" s="1">
        <v>2012</v>
      </c>
      <c r="O105" s="1" t="s">
        <v>395</v>
      </c>
      <c r="P105" s="1" t="s">
        <v>471</v>
      </c>
      <c r="Q105" s="1" t="s">
        <v>457</v>
      </c>
      <c r="R105" s="11" t="s">
        <v>398</v>
      </c>
      <c r="S105" s="11" t="s">
        <v>398</v>
      </c>
      <c r="T105" s="11" t="s">
        <v>398</v>
      </c>
      <c r="U105" s="1" t="s">
        <v>399</v>
      </c>
      <c r="W105" s="1" t="s">
        <v>400</v>
      </c>
      <c r="X105" s="1" t="s">
        <v>406</v>
      </c>
      <c r="Y105" s="1" t="s">
        <v>426</v>
      </c>
      <c r="Z105" s="1" t="s">
        <v>403</v>
      </c>
      <c r="AA105" s="1" t="s">
        <v>403</v>
      </c>
      <c r="AB105" s="1" t="s">
        <v>473</v>
      </c>
      <c r="AC105" s="12">
        <v>43613</v>
      </c>
      <c r="AD105" s="13" t="str">
        <f t="shared" si="9"/>
        <v>ACTIVO CALIFICADO</v>
      </c>
      <c r="AE105" s="11">
        <f t="shared" si="16"/>
        <v>5</v>
      </c>
      <c r="AF105" s="11">
        <f t="shared" si="16"/>
        <v>5</v>
      </c>
      <c r="AG105" s="11">
        <f t="shared" si="16"/>
        <v>5</v>
      </c>
      <c r="AH105" s="11" t="str">
        <f>LOOKUP(U105,Clasifica,'[1]V. Seguridad'!$D$4:$D$18)</f>
        <v>Alto</v>
      </c>
      <c r="AI105" s="11" t="e">
        <f>LOOKUP(V105,HWSW,'[1]V. Seguridad'!$E$22:$E$25)</f>
        <v>#N/A</v>
      </c>
      <c r="AJ105" s="11" t="str">
        <f>LOOKUP(W105,'[1]V. Seguridad'!$C$31:$C$35,'[1]V. Seguridad'!$E$31:$E$35)</f>
        <v>Medio</v>
      </c>
      <c r="AK105" s="11" t="str">
        <f t="shared" si="10"/>
        <v>Bajo</v>
      </c>
      <c r="AL105" s="11">
        <f t="shared" si="17"/>
        <v>3</v>
      </c>
      <c r="AM105" s="11">
        <f t="shared" si="17"/>
        <v>0</v>
      </c>
      <c r="AN105" s="11">
        <f t="shared" si="17"/>
        <v>2</v>
      </c>
      <c r="AO105" s="11">
        <f t="shared" si="17"/>
        <v>1</v>
      </c>
      <c r="AP105" s="11">
        <f>IF(X105="",0,(LOOKUP(X105,Dispo,'[1]V. Seguridad'!$D$41:$D$45)*(LOOKUP(Y105,Tiempo,VTiempo))))</f>
        <v>1.5</v>
      </c>
      <c r="AQ105" s="11">
        <f t="shared" si="11"/>
        <v>3</v>
      </c>
      <c r="AR105" s="14" t="str">
        <f t="shared" si="12"/>
        <v>Alto</v>
      </c>
      <c r="AS105" s="1" t="str">
        <f>LOOKUP(U105,Clasifica,'[1]V. Seguridad'!$F$4:$F$18)</f>
        <v>REVISAR CON JURÍDICA</v>
      </c>
      <c r="AT105" s="1" t="str">
        <f>LOOKUP(U105,'[1]V. Seguridad'!$C$4:$C$18,'[1]V. Seguridad'!$E$4:$E$18)</f>
        <v>Otra norma legal o constitucional</v>
      </c>
      <c r="AU105" s="1" t="str">
        <f t="shared" si="13"/>
        <v>Otra norma legal o constitucional</v>
      </c>
      <c r="AV105" s="1" t="str">
        <f>LOOKUP(U105,'[1]V. Seguridad'!$C$4:$C$18,'[1]V. Seguridad'!$G$4:$G$18)</f>
        <v>REVISAR CON JURÍDICA</v>
      </c>
    </row>
    <row r="106" spans="2:48" ht="60" x14ac:dyDescent="0.25">
      <c r="B106" s="1" t="s">
        <v>109</v>
      </c>
      <c r="C106" s="1" t="s">
        <v>10</v>
      </c>
      <c r="D106" s="1" t="s">
        <v>476</v>
      </c>
      <c r="E106" s="1" t="s">
        <v>455</v>
      </c>
      <c r="F106" s="1" t="s">
        <v>466</v>
      </c>
      <c r="G106" s="1"/>
      <c r="H106" s="1" t="s">
        <v>394</v>
      </c>
      <c r="I106" s="1" t="s">
        <v>162</v>
      </c>
      <c r="J106" s="1" t="s">
        <v>8</v>
      </c>
      <c r="K106" s="1" t="s">
        <v>5</v>
      </c>
      <c r="L106" s="1" t="s">
        <v>14</v>
      </c>
      <c r="M106" s="1" t="s">
        <v>17</v>
      </c>
      <c r="N106" s="1">
        <v>2012</v>
      </c>
      <c r="O106" s="1" t="s">
        <v>395</v>
      </c>
      <c r="P106" s="1" t="s">
        <v>471</v>
      </c>
      <c r="Q106" s="1" t="s">
        <v>457</v>
      </c>
      <c r="R106" s="11" t="s">
        <v>398</v>
      </c>
      <c r="S106" s="11" t="s">
        <v>398</v>
      </c>
      <c r="T106" s="11" t="s">
        <v>398</v>
      </c>
      <c r="U106" s="1" t="s">
        <v>399</v>
      </c>
      <c r="W106" s="1" t="s">
        <v>400</v>
      </c>
      <c r="X106" s="1" t="s">
        <v>425</v>
      </c>
      <c r="Y106" s="1" t="s">
        <v>408</v>
      </c>
      <c r="Z106" s="1" t="s">
        <v>403</v>
      </c>
      <c r="AA106" s="1" t="s">
        <v>403</v>
      </c>
      <c r="AB106" s="1" t="s">
        <v>470</v>
      </c>
      <c r="AC106" s="12">
        <v>43613</v>
      </c>
      <c r="AD106" s="13" t="str">
        <f t="shared" si="9"/>
        <v>ACTIVO CALIFICADO</v>
      </c>
      <c r="AE106" s="11">
        <f t="shared" si="16"/>
        <v>5</v>
      </c>
      <c r="AF106" s="11">
        <f t="shared" si="16"/>
        <v>5</v>
      </c>
      <c r="AG106" s="11">
        <f t="shared" si="16"/>
        <v>5</v>
      </c>
      <c r="AH106" s="11" t="str">
        <f>LOOKUP(U106,Clasifica,'[1]V. Seguridad'!$D$4:$D$18)</f>
        <v>Alto</v>
      </c>
      <c r="AI106" s="11" t="e">
        <f>LOOKUP(V106,HWSW,'[1]V. Seguridad'!$E$22:$E$25)</f>
        <v>#N/A</v>
      </c>
      <c r="AJ106" s="11" t="str">
        <f>LOOKUP(W106,'[1]V. Seguridad'!$C$31:$C$35,'[1]V. Seguridad'!$E$31:$E$35)</f>
        <v>Medio</v>
      </c>
      <c r="AK106" s="11" t="str">
        <f t="shared" si="10"/>
        <v>Bajo</v>
      </c>
      <c r="AL106" s="11">
        <f t="shared" si="17"/>
        <v>3</v>
      </c>
      <c r="AM106" s="11">
        <f t="shared" si="17"/>
        <v>0</v>
      </c>
      <c r="AN106" s="11">
        <f t="shared" si="17"/>
        <v>2</v>
      </c>
      <c r="AO106" s="11">
        <f t="shared" si="17"/>
        <v>1</v>
      </c>
      <c r="AP106" s="11">
        <f>IF(X106="",0,(LOOKUP(X106,Dispo,'[1]V. Seguridad'!$D$41:$D$45)*(LOOKUP(Y106,Tiempo,VTiempo))))</f>
        <v>1</v>
      </c>
      <c r="AQ106" s="11">
        <f t="shared" si="11"/>
        <v>3</v>
      </c>
      <c r="AR106" s="14" t="str">
        <f t="shared" si="12"/>
        <v>Alto</v>
      </c>
      <c r="AS106" s="1" t="str">
        <f>LOOKUP(U106,Clasifica,'[1]V. Seguridad'!$F$4:$F$18)</f>
        <v>REVISAR CON JURÍDICA</v>
      </c>
      <c r="AT106" s="1" t="str">
        <f>LOOKUP(U106,'[1]V. Seguridad'!$C$4:$C$18,'[1]V. Seguridad'!$E$4:$E$18)</f>
        <v>Otra norma legal o constitucional</v>
      </c>
      <c r="AU106" s="1" t="str">
        <f t="shared" si="13"/>
        <v>Otra norma legal o constitucional</v>
      </c>
      <c r="AV106" s="1" t="str">
        <f>LOOKUP(U106,'[1]V. Seguridad'!$C$4:$C$18,'[1]V. Seguridad'!$G$4:$G$18)</f>
        <v>REVISAR CON JURÍDICA</v>
      </c>
    </row>
    <row r="107" spans="2:48" ht="60" x14ac:dyDescent="0.25">
      <c r="B107" s="1" t="s">
        <v>109</v>
      </c>
      <c r="C107" s="1" t="s">
        <v>10</v>
      </c>
      <c r="D107" s="1" t="s">
        <v>476</v>
      </c>
      <c r="E107" s="1" t="s">
        <v>455</v>
      </c>
      <c r="F107" s="1" t="s">
        <v>472</v>
      </c>
      <c r="G107" s="1"/>
      <c r="H107" s="1" t="s">
        <v>394</v>
      </c>
      <c r="I107" s="1" t="s">
        <v>162</v>
      </c>
      <c r="J107" s="1" t="s">
        <v>8</v>
      </c>
      <c r="K107" s="1" t="s">
        <v>5</v>
      </c>
      <c r="L107" s="1" t="s">
        <v>14</v>
      </c>
      <c r="M107" s="1" t="s">
        <v>17</v>
      </c>
      <c r="N107" s="1">
        <v>2012</v>
      </c>
      <c r="O107" s="1" t="s">
        <v>395</v>
      </c>
      <c r="P107" s="1" t="s">
        <v>471</v>
      </c>
      <c r="Q107" s="1" t="s">
        <v>457</v>
      </c>
      <c r="R107" s="11" t="s">
        <v>398</v>
      </c>
      <c r="S107" s="11" t="s">
        <v>398</v>
      </c>
      <c r="T107" s="11" t="s">
        <v>398</v>
      </c>
      <c r="U107" s="1" t="s">
        <v>399</v>
      </c>
      <c r="W107" s="1" t="s">
        <v>400</v>
      </c>
      <c r="X107" s="1" t="s">
        <v>425</v>
      </c>
      <c r="Y107" s="1" t="s">
        <v>408</v>
      </c>
      <c r="Z107" s="1" t="s">
        <v>403</v>
      </c>
      <c r="AA107" s="1" t="s">
        <v>403</v>
      </c>
      <c r="AB107" s="1" t="s">
        <v>473</v>
      </c>
      <c r="AC107" s="12">
        <v>43613</v>
      </c>
      <c r="AD107" s="13" t="str">
        <f t="shared" si="9"/>
        <v>ACTIVO CALIFICADO</v>
      </c>
      <c r="AE107" s="11">
        <f t="shared" si="16"/>
        <v>5</v>
      </c>
      <c r="AF107" s="11">
        <f t="shared" si="16"/>
        <v>5</v>
      </c>
      <c r="AG107" s="11">
        <f t="shared" si="16"/>
        <v>5</v>
      </c>
      <c r="AH107" s="11" t="str">
        <f>LOOKUP(U107,Clasifica,'[1]V. Seguridad'!$D$4:$D$18)</f>
        <v>Alto</v>
      </c>
      <c r="AI107" s="11" t="e">
        <f>LOOKUP(V107,HWSW,'[1]V. Seguridad'!$E$22:$E$25)</f>
        <v>#N/A</v>
      </c>
      <c r="AJ107" s="11" t="str">
        <f>LOOKUP(W107,'[1]V. Seguridad'!$C$31:$C$35,'[1]V. Seguridad'!$E$31:$E$35)</f>
        <v>Medio</v>
      </c>
      <c r="AK107" s="11" t="str">
        <f t="shared" si="10"/>
        <v>Bajo</v>
      </c>
      <c r="AL107" s="11">
        <f t="shared" si="17"/>
        <v>3</v>
      </c>
      <c r="AM107" s="11">
        <f t="shared" si="17"/>
        <v>0</v>
      </c>
      <c r="AN107" s="11">
        <f t="shared" si="17"/>
        <v>2</v>
      </c>
      <c r="AO107" s="11">
        <f t="shared" si="17"/>
        <v>1</v>
      </c>
      <c r="AP107" s="11">
        <f>IF(X107="",0,(LOOKUP(X107,Dispo,'[1]V. Seguridad'!$D$41:$D$45)*(LOOKUP(Y107,Tiempo,VTiempo))))</f>
        <v>1</v>
      </c>
      <c r="AQ107" s="11">
        <f t="shared" si="11"/>
        <v>3</v>
      </c>
      <c r="AR107" s="14" t="str">
        <f t="shared" si="12"/>
        <v>Alto</v>
      </c>
      <c r="AS107" s="1" t="str">
        <f>LOOKUP(U107,Clasifica,'[1]V. Seguridad'!$F$4:$F$18)</f>
        <v>REVISAR CON JURÍDICA</v>
      </c>
      <c r="AT107" s="1" t="str">
        <f>LOOKUP(U107,'[1]V. Seguridad'!$C$4:$C$18,'[1]V. Seguridad'!$E$4:$E$18)</f>
        <v>Otra norma legal o constitucional</v>
      </c>
      <c r="AU107" s="1" t="str">
        <f t="shared" si="13"/>
        <v>Otra norma legal o constitucional</v>
      </c>
      <c r="AV107" s="1" t="str">
        <f>LOOKUP(U107,'[1]V. Seguridad'!$C$4:$C$18,'[1]V. Seguridad'!$G$4:$G$18)</f>
        <v>REVISAR CON JURÍDICA</v>
      </c>
    </row>
    <row r="108" spans="2:48" ht="60" x14ac:dyDescent="0.25">
      <c r="B108" s="1" t="s">
        <v>109</v>
      </c>
      <c r="C108" s="1" t="s">
        <v>110</v>
      </c>
      <c r="D108" s="1" t="s">
        <v>476</v>
      </c>
      <c r="E108" s="1" t="s">
        <v>455</v>
      </c>
      <c r="F108" s="1" t="s">
        <v>466</v>
      </c>
      <c r="G108" s="1" t="s">
        <v>475</v>
      </c>
      <c r="H108" s="1" t="s">
        <v>394</v>
      </c>
      <c r="I108" s="1" t="s">
        <v>162</v>
      </c>
      <c r="J108" s="1" t="s">
        <v>8</v>
      </c>
      <c r="K108" s="1" t="s">
        <v>5</v>
      </c>
      <c r="L108" s="1" t="s">
        <v>14</v>
      </c>
      <c r="M108" s="1" t="s">
        <v>17</v>
      </c>
      <c r="N108" s="1">
        <v>2012</v>
      </c>
      <c r="O108" s="1" t="s">
        <v>395</v>
      </c>
      <c r="P108" s="1" t="s">
        <v>471</v>
      </c>
      <c r="Q108" s="1" t="s">
        <v>457</v>
      </c>
      <c r="R108" s="11" t="s">
        <v>398</v>
      </c>
      <c r="S108" s="11" t="s">
        <v>398</v>
      </c>
      <c r="T108" s="11" t="s">
        <v>398</v>
      </c>
      <c r="U108" s="1" t="s">
        <v>399</v>
      </c>
      <c r="W108" s="1" t="s">
        <v>400</v>
      </c>
      <c r="X108" s="1" t="s">
        <v>425</v>
      </c>
      <c r="Y108" s="1" t="s">
        <v>408</v>
      </c>
      <c r="Z108" s="1" t="s">
        <v>403</v>
      </c>
      <c r="AA108" s="1" t="s">
        <v>403</v>
      </c>
      <c r="AB108" s="1" t="s">
        <v>470</v>
      </c>
      <c r="AC108" s="12">
        <v>43613</v>
      </c>
      <c r="AD108" s="13" t="str">
        <f t="shared" si="9"/>
        <v>ACTIVO CALIFICADO</v>
      </c>
      <c r="AE108" s="11">
        <f t="shared" si="16"/>
        <v>5</v>
      </c>
      <c r="AF108" s="11">
        <f t="shared" si="16"/>
        <v>5</v>
      </c>
      <c r="AG108" s="11">
        <f t="shared" si="16"/>
        <v>5</v>
      </c>
      <c r="AH108" s="11" t="str">
        <f>LOOKUP(U108,Clasifica,'[1]V. Seguridad'!$D$4:$D$18)</f>
        <v>Alto</v>
      </c>
      <c r="AI108" s="11" t="e">
        <f>LOOKUP(V108,HWSW,'[1]V. Seguridad'!$E$22:$E$25)</f>
        <v>#N/A</v>
      </c>
      <c r="AJ108" s="11" t="str">
        <f>LOOKUP(W108,'[1]V. Seguridad'!$C$31:$C$35,'[1]V. Seguridad'!$E$31:$E$35)</f>
        <v>Medio</v>
      </c>
      <c r="AK108" s="11" t="str">
        <f t="shared" si="10"/>
        <v>Bajo</v>
      </c>
      <c r="AL108" s="11">
        <f t="shared" si="17"/>
        <v>3</v>
      </c>
      <c r="AM108" s="11">
        <f t="shared" si="17"/>
        <v>0</v>
      </c>
      <c r="AN108" s="11">
        <f t="shared" si="17"/>
        <v>2</v>
      </c>
      <c r="AO108" s="11">
        <f t="shared" si="17"/>
        <v>1</v>
      </c>
      <c r="AP108" s="11">
        <f>IF(X108="",0,(LOOKUP(X108,Dispo,'[1]V. Seguridad'!$D$41:$D$45)*(LOOKUP(Y108,Tiempo,VTiempo))))</f>
        <v>1</v>
      </c>
      <c r="AQ108" s="11">
        <f t="shared" si="11"/>
        <v>3</v>
      </c>
      <c r="AR108" s="14" t="str">
        <f t="shared" si="12"/>
        <v>Alto</v>
      </c>
      <c r="AS108" s="1" t="str">
        <f>LOOKUP(U108,Clasifica,'[1]V. Seguridad'!$F$4:$F$18)</f>
        <v>REVISAR CON JURÍDICA</v>
      </c>
      <c r="AT108" s="1" t="str">
        <f>LOOKUP(U108,'[1]V. Seguridad'!$C$4:$C$18,'[1]V. Seguridad'!$E$4:$E$18)</f>
        <v>Otra norma legal o constitucional</v>
      </c>
      <c r="AU108" s="1" t="str">
        <f t="shared" si="13"/>
        <v>Otra norma legal o constitucional</v>
      </c>
      <c r="AV108" s="1" t="str">
        <f>LOOKUP(U108,'[1]V. Seguridad'!$C$4:$C$18,'[1]V. Seguridad'!$G$4:$G$18)</f>
        <v>REVISAR CON JURÍDICA</v>
      </c>
    </row>
    <row r="109" spans="2:48" ht="60" x14ac:dyDescent="0.25">
      <c r="B109" s="1" t="s">
        <v>111</v>
      </c>
      <c r="C109" s="1" t="s">
        <v>27</v>
      </c>
      <c r="D109" s="1" t="s">
        <v>476</v>
      </c>
      <c r="E109" s="1" t="s">
        <v>455</v>
      </c>
      <c r="F109" s="1" t="s">
        <v>466</v>
      </c>
      <c r="G109" s="1"/>
      <c r="H109" s="1" t="s">
        <v>394</v>
      </c>
      <c r="I109" s="1" t="s">
        <v>163</v>
      </c>
      <c r="J109" s="1" t="s">
        <v>8</v>
      </c>
      <c r="K109" s="1" t="s">
        <v>5</v>
      </c>
      <c r="L109" s="1" t="s">
        <v>15</v>
      </c>
      <c r="M109" s="1" t="s">
        <v>17</v>
      </c>
      <c r="N109" s="1">
        <v>2012</v>
      </c>
      <c r="O109" s="1" t="s">
        <v>405</v>
      </c>
      <c r="P109" s="1" t="s">
        <v>471</v>
      </c>
      <c r="Q109" s="1" t="s">
        <v>457</v>
      </c>
      <c r="R109" s="11" t="s">
        <v>398</v>
      </c>
      <c r="S109" s="11" t="s">
        <v>398</v>
      </c>
      <c r="T109" s="11" t="s">
        <v>398</v>
      </c>
      <c r="U109" s="1" t="s">
        <v>399</v>
      </c>
      <c r="W109" s="1" t="s">
        <v>400</v>
      </c>
      <c r="X109" s="1" t="s">
        <v>410</v>
      </c>
      <c r="Y109" s="1" t="s">
        <v>426</v>
      </c>
      <c r="Z109" s="1" t="s">
        <v>403</v>
      </c>
      <c r="AA109" s="1" t="s">
        <v>403</v>
      </c>
      <c r="AB109" s="1" t="s">
        <v>470</v>
      </c>
      <c r="AC109" s="12">
        <v>43613</v>
      </c>
      <c r="AD109" s="13" t="str">
        <f t="shared" si="9"/>
        <v>ACTIVO CALIFICADO</v>
      </c>
      <c r="AE109" s="11">
        <f t="shared" si="16"/>
        <v>5</v>
      </c>
      <c r="AF109" s="11">
        <f t="shared" si="16"/>
        <v>5</v>
      </c>
      <c r="AG109" s="11">
        <f t="shared" si="16"/>
        <v>5</v>
      </c>
      <c r="AH109" s="11" t="str">
        <f>LOOKUP(U109,Clasifica,'[1]V. Seguridad'!$D$4:$D$18)</f>
        <v>Alto</v>
      </c>
      <c r="AI109" s="11" t="e">
        <f>LOOKUP(V109,HWSW,'[1]V. Seguridad'!$E$22:$E$25)</f>
        <v>#N/A</v>
      </c>
      <c r="AJ109" s="11" t="str">
        <f>LOOKUP(W109,'[1]V. Seguridad'!$C$31:$C$35,'[1]V. Seguridad'!$E$31:$E$35)</f>
        <v>Medio</v>
      </c>
      <c r="AK109" s="11" t="str">
        <f t="shared" si="10"/>
        <v>Medio</v>
      </c>
      <c r="AL109" s="11">
        <f t="shared" si="17"/>
        <v>3</v>
      </c>
      <c r="AM109" s="11">
        <f t="shared" si="17"/>
        <v>0</v>
      </c>
      <c r="AN109" s="11">
        <f t="shared" si="17"/>
        <v>2</v>
      </c>
      <c r="AO109" s="11">
        <f t="shared" si="17"/>
        <v>2</v>
      </c>
      <c r="AP109" s="11">
        <f>IF(X109="",0,(LOOKUP(X109,Dispo,'[1]V. Seguridad'!$D$41:$D$45)*(LOOKUP(Y109,Tiempo,VTiempo))))</f>
        <v>2.25</v>
      </c>
      <c r="AQ109" s="11">
        <f t="shared" si="11"/>
        <v>3</v>
      </c>
      <c r="AR109" s="14" t="str">
        <f t="shared" si="12"/>
        <v>Alto</v>
      </c>
      <c r="AS109" s="1" t="str">
        <f>LOOKUP(U109,Clasifica,'[1]V. Seguridad'!$F$4:$F$18)</f>
        <v>REVISAR CON JURÍDICA</v>
      </c>
      <c r="AT109" s="1" t="str">
        <f>LOOKUP(U109,'[1]V. Seguridad'!$C$4:$C$18,'[1]V. Seguridad'!$E$4:$E$18)</f>
        <v>Otra norma legal o constitucional</v>
      </c>
      <c r="AU109" s="1" t="str">
        <f t="shared" si="13"/>
        <v>Otra norma legal o constitucional</v>
      </c>
      <c r="AV109" s="1" t="str">
        <f>LOOKUP(U109,'[1]V. Seguridad'!$C$4:$C$18,'[1]V. Seguridad'!$G$4:$G$18)</f>
        <v>REVISAR CON JURÍDICA</v>
      </c>
    </row>
    <row r="110" spans="2:48" ht="60" x14ac:dyDescent="0.25">
      <c r="B110" s="1" t="s">
        <v>112</v>
      </c>
      <c r="C110" s="1" t="s">
        <v>27</v>
      </c>
      <c r="D110" s="1" t="s">
        <v>476</v>
      </c>
      <c r="E110" s="1" t="s">
        <v>455</v>
      </c>
      <c r="F110" s="1" t="s">
        <v>466</v>
      </c>
      <c r="G110" s="1"/>
      <c r="H110" s="1" t="s">
        <v>394</v>
      </c>
      <c r="I110" s="1" t="s">
        <v>164</v>
      </c>
      <c r="J110" s="1" t="s">
        <v>8</v>
      </c>
      <c r="K110" s="1" t="s">
        <v>5</v>
      </c>
      <c r="L110" s="1" t="s">
        <v>15</v>
      </c>
      <c r="M110" s="1" t="s">
        <v>17</v>
      </c>
      <c r="N110" s="1">
        <v>2012</v>
      </c>
      <c r="O110" s="1" t="s">
        <v>405</v>
      </c>
      <c r="P110" s="1" t="s">
        <v>471</v>
      </c>
      <c r="Q110" s="1" t="s">
        <v>457</v>
      </c>
      <c r="R110" s="11" t="s">
        <v>398</v>
      </c>
      <c r="S110" s="11" t="s">
        <v>398</v>
      </c>
      <c r="T110" s="11" t="s">
        <v>398</v>
      </c>
      <c r="U110" s="1" t="s">
        <v>399</v>
      </c>
      <c r="W110" s="1" t="s">
        <v>400</v>
      </c>
      <c r="X110" s="1" t="s">
        <v>410</v>
      </c>
      <c r="Y110" s="1" t="s">
        <v>426</v>
      </c>
      <c r="Z110" s="1" t="s">
        <v>403</v>
      </c>
      <c r="AA110" s="1" t="s">
        <v>403</v>
      </c>
      <c r="AB110" s="1" t="s">
        <v>470</v>
      </c>
      <c r="AC110" s="12">
        <v>43613</v>
      </c>
      <c r="AD110" s="13" t="str">
        <f t="shared" si="9"/>
        <v>ACTIVO CALIFICADO</v>
      </c>
      <c r="AE110" s="11">
        <f t="shared" si="16"/>
        <v>5</v>
      </c>
      <c r="AF110" s="11">
        <f t="shared" si="16"/>
        <v>5</v>
      </c>
      <c r="AG110" s="11">
        <f t="shared" si="16"/>
        <v>5</v>
      </c>
      <c r="AH110" s="11" t="str">
        <f>LOOKUP(U110,Clasifica,'[1]V. Seguridad'!$D$4:$D$18)</f>
        <v>Alto</v>
      </c>
      <c r="AI110" s="11" t="e">
        <f>LOOKUP(V110,HWSW,'[1]V. Seguridad'!$E$22:$E$25)</f>
        <v>#N/A</v>
      </c>
      <c r="AJ110" s="11" t="str">
        <f>LOOKUP(W110,'[1]V. Seguridad'!$C$31:$C$35,'[1]V. Seguridad'!$E$31:$E$35)</f>
        <v>Medio</v>
      </c>
      <c r="AK110" s="11" t="str">
        <f t="shared" si="10"/>
        <v>Medio</v>
      </c>
      <c r="AL110" s="11">
        <f t="shared" si="17"/>
        <v>3</v>
      </c>
      <c r="AM110" s="11">
        <f t="shared" si="17"/>
        <v>0</v>
      </c>
      <c r="AN110" s="11">
        <f t="shared" si="17"/>
        <v>2</v>
      </c>
      <c r="AO110" s="11">
        <f t="shared" si="17"/>
        <v>2</v>
      </c>
      <c r="AP110" s="11">
        <f>IF(X110="",0,(LOOKUP(X110,Dispo,'[1]V. Seguridad'!$D$41:$D$45)*(LOOKUP(Y110,Tiempo,VTiempo))))</f>
        <v>2.25</v>
      </c>
      <c r="AQ110" s="11">
        <f t="shared" si="11"/>
        <v>3</v>
      </c>
      <c r="AR110" s="14" t="str">
        <f t="shared" si="12"/>
        <v>Alto</v>
      </c>
      <c r="AS110" s="1" t="str">
        <f>LOOKUP(U110,Clasifica,'[1]V. Seguridad'!$F$4:$F$18)</f>
        <v>REVISAR CON JURÍDICA</v>
      </c>
      <c r="AT110" s="1" t="str">
        <f>LOOKUP(U110,'[1]V. Seguridad'!$C$4:$C$18,'[1]V. Seguridad'!$E$4:$E$18)</f>
        <v>Otra norma legal o constitucional</v>
      </c>
      <c r="AU110" s="1" t="str">
        <f t="shared" si="13"/>
        <v>Otra norma legal o constitucional</v>
      </c>
      <c r="AV110" s="1" t="str">
        <f>LOOKUP(U110,'[1]V. Seguridad'!$C$4:$C$18,'[1]V. Seguridad'!$G$4:$G$18)</f>
        <v>REVISAR CON JURÍDICA</v>
      </c>
    </row>
    <row r="111" spans="2:48" ht="60" x14ac:dyDescent="0.25">
      <c r="B111" s="1" t="s">
        <v>113</v>
      </c>
      <c r="C111" s="1" t="s">
        <v>27</v>
      </c>
      <c r="D111" s="1" t="s">
        <v>476</v>
      </c>
      <c r="E111" s="1" t="s">
        <v>455</v>
      </c>
      <c r="F111" s="1" t="s">
        <v>466</v>
      </c>
      <c r="G111" s="1"/>
      <c r="H111" s="1" t="s">
        <v>394</v>
      </c>
      <c r="I111" s="1" t="s">
        <v>165</v>
      </c>
      <c r="J111" s="1" t="s">
        <v>8</v>
      </c>
      <c r="K111" s="1" t="s">
        <v>5</v>
      </c>
      <c r="L111" s="1" t="s">
        <v>15</v>
      </c>
      <c r="M111" s="1" t="s">
        <v>17</v>
      </c>
      <c r="N111" s="1">
        <v>2012</v>
      </c>
      <c r="O111" s="1" t="s">
        <v>395</v>
      </c>
      <c r="P111" s="1" t="s">
        <v>471</v>
      </c>
      <c r="Q111" s="1" t="s">
        <v>457</v>
      </c>
      <c r="R111" s="11" t="s">
        <v>398</v>
      </c>
      <c r="S111" s="11" t="s">
        <v>398</v>
      </c>
      <c r="T111" s="11" t="s">
        <v>398</v>
      </c>
      <c r="U111" s="1" t="s">
        <v>399</v>
      </c>
      <c r="W111" s="1" t="s">
        <v>400</v>
      </c>
      <c r="X111" s="1" t="s">
        <v>410</v>
      </c>
      <c r="Y111" s="1" t="s">
        <v>426</v>
      </c>
      <c r="Z111" s="1" t="s">
        <v>403</v>
      </c>
      <c r="AA111" s="1" t="s">
        <v>403</v>
      </c>
      <c r="AB111" s="1" t="s">
        <v>470</v>
      </c>
      <c r="AC111" s="12">
        <v>43613</v>
      </c>
      <c r="AD111" s="13" t="str">
        <f t="shared" si="9"/>
        <v>ACTIVO CALIFICADO</v>
      </c>
      <c r="AE111" s="11">
        <f t="shared" si="16"/>
        <v>5</v>
      </c>
      <c r="AF111" s="11">
        <f t="shared" si="16"/>
        <v>5</v>
      </c>
      <c r="AG111" s="11">
        <f t="shared" si="16"/>
        <v>5</v>
      </c>
      <c r="AH111" s="11" t="str">
        <f>LOOKUP(U111,Clasifica,'[1]V. Seguridad'!$D$4:$D$18)</f>
        <v>Alto</v>
      </c>
      <c r="AI111" s="11" t="e">
        <f>LOOKUP(V111,HWSW,'[1]V. Seguridad'!$E$22:$E$25)</f>
        <v>#N/A</v>
      </c>
      <c r="AJ111" s="11" t="str">
        <f>LOOKUP(W111,'[1]V. Seguridad'!$C$31:$C$35,'[1]V. Seguridad'!$E$31:$E$35)</f>
        <v>Medio</v>
      </c>
      <c r="AK111" s="11" t="str">
        <f t="shared" si="10"/>
        <v>Medio</v>
      </c>
      <c r="AL111" s="11">
        <f t="shared" si="17"/>
        <v>3</v>
      </c>
      <c r="AM111" s="11">
        <f t="shared" si="17"/>
        <v>0</v>
      </c>
      <c r="AN111" s="11">
        <f t="shared" si="17"/>
        <v>2</v>
      </c>
      <c r="AO111" s="11">
        <f t="shared" si="17"/>
        <v>2</v>
      </c>
      <c r="AP111" s="11">
        <f>IF(X111="",0,(LOOKUP(X111,Dispo,'[1]V. Seguridad'!$D$41:$D$45)*(LOOKUP(Y111,Tiempo,VTiempo))))</f>
        <v>2.25</v>
      </c>
      <c r="AQ111" s="11">
        <f t="shared" si="11"/>
        <v>3</v>
      </c>
      <c r="AR111" s="14" t="str">
        <f t="shared" si="12"/>
        <v>Alto</v>
      </c>
      <c r="AS111" s="1" t="str">
        <f>LOOKUP(U111,Clasifica,'[1]V. Seguridad'!$F$4:$F$18)</f>
        <v>REVISAR CON JURÍDICA</v>
      </c>
      <c r="AT111" s="1" t="str">
        <f>LOOKUP(U111,'[1]V. Seguridad'!$C$4:$C$18,'[1]V. Seguridad'!$E$4:$E$18)</f>
        <v>Otra norma legal o constitucional</v>
      </c>
      <c r="AU111" s="1" t="str">
        <f t="shared" si="13"/>
        <v>Otra norma legal o constitucional</v>
      </c>
      <c r="AV111" s="1" t="str">
        <f>LOOKUP(U111,'[1]V. Seguridad'!$C$4:$C$18,'[1]V. Seguridad'!$G$4:$G$18)</f>
        <v>REVISAR CON JURÍDICA</v>
      </c>
    </row>
    <row r="112" spans="2:48" ht="45" x14ac:dyDescent="0.25">
      <c r="B112" s="1" t="s">
        <v>103</v>
      </c>
      <c r="C112" s="1" t="s">
        <v>104</v>
      </c>
      <c r="D112" s="1" t="s">
        <v>476</v>
      </c>
      <c r="E112" s="1" t="s">
        <v>455</v>
      </c>
      <c r="F112" s="1" t="s">
        <v>472</v>
      </c>
      <c r="G112" s="1" t="s">
        <v>474</v>
      </c>
      <c r="H112" s="1" t="s">
        <v>394</v>
      </c>
      <c r="I112" s="1" t="s">
        <v>166</v>
      </c>
      <c r="J112" s="1" t="s">
        <v>8</v>
      </c>
      <c r="K112" s="1" t="s">
        <v>5</v>
      </c>
      <c r="L112" s="1" t="s">
        <v>15</v>
      </c>
      <c r="M112" s="1" t="s">
        <v>17</v>
      </c>
      <c r="N112" s="1">
        <v>2012</v>
      </c>
      <c r="O112" s="1" t="s">
        <v>440</v>
      </c>
      <c r="P112" s="1" t="s">
        <v>471</v>
      </c>
      <c r="Q112" s="1" t="s">
        <v>457</v>
      </c>
      <c r="R112" s="11" t="s">
        <v>398</v>
      </c>
      <c r="S112" s="11" t="s">
        <v>398</v>
      </c>
      <c r="T112" s="11" t="s">
        <v>398</v>
      </c>
      <c r="U112" s="1" t="s">
        <v>399</v>
      </c>
      <c r="W112" s="1" t="s">
        <v>400</v>
      </c>
      <c r="X112" s="1" t="s">
        <v>401</v>
      </c>
      <c r="Y112" s="1" t="s">
        <v>426</v>
      </c>
      <c r="Z112" s="1" t="s">
        <v>409</v>
      </c>
      <c r="AA112" s="1" t="s">
        <v>409</v>
      </c>
      <c r="AB112" s="1" t="s">
        <v>473</v>
      </c>
      <c r="AC112" s="12">
        <v>43613</v>
      </c>
      <c r="AD112" s="13" t="str">
        <f t="shared" si="9"/>
        <v>ACTIVO CALIFICADO</v>
      </c>
      <c r="AE112" s="11">
        <f t="shared" si="16"/>
        <v>5</v>
      </c>
      <c r="AF112" s="11">
        <f t="shared" si="16"/>
        <v>5</v>
      </c>
      <c r="AG112" s="11">
        <f t="shared" si="16"/>
        <v>5</v>
      </c>
      <c r="AH112" s="11" t="str">
        <f>LOOKUP(U112,Clasifica,'[1]V. Seguridad'!$D$4:$D$18)</f>
        <v>Alto</v>
      </c>
      <c r="AI112" s="11" t="e">
        <f>LOOKUP(V112,HWSW,'[1]V. Seguridad'!$E$22:$E$25)</f>
        <v>#N/A</v>
      </c>
      <c r="AJ112" s="11" t="str">
        <f>LOOKUP(W112,'[1]V. Seguridad'!$C$31:$C$35,'[1]V. Seguridad'!$E$31:$E$35)</f>
        <v>Medio</v>
      </c>
      <c r="AK112" s="11" t="str">
        <f t="shared" si="10"/>
        <v>Medio</v>
      </c>
      <c r="AL112" s="11">
        <f t="shared" si="17"/>
        <v>3</v>
      </c>
      <c r="AM112" s="11">
        <f t="shared" si="17"/>
        <v>0</v>
      </c>
      <c r="AN112" s="11">
        <f t="shared" si="17"/>
        <v>2</v>
      </c>
      <c r="AO112" s="11">
        <f t="shared" si="17"/>
        <v>2</v>
      </c>
      <c r="AP112" s="11">
        <f>IF(X112="",0,(LOOKUP(X112,Dispo,'[1]V. Seguridad'!$D$41:$D$45)*(LOOKUP(Y112,Tiempo,VTiempo))))</f>
        <v>3</v>
      </c>
      <c r="AQ112" s="11">
        <f t="shared" si="11"/>
        <v>3</v>
      </c>
      <c r="AR112" s="14" t="str">
        <f t="shared" si="12"/>
        <v>Alto</v>
      </c>
      <c r="AS112" s="1" t="str">
        <f>LOOKUP(U112,Clasifica,'[1]V. Seguridad'!$F$4:$F$18)</f>
        <v>REVISAR CON JURÍDICA</v>
      </c>
      <c r="AT112" s="1" t="str">
        <f>LOOKUP(U112,'[1]V. Seguridad'!$C$4:$C$18,'[1]V. Seguridad'!$E$4:$E$18)</f>
        <v>Otra norma legal o constitucional</v>
      </c>
      <c r="AU112" s="1" t="str">
        <f t="shared" si="13"/>
        <v>Otra norma legal o constitucional</v>
      </c>
      <c r="AV112" s="1" t="str">
        <f>LOOKUP(U112,'[1]V. Seguridad'!$C$4:$C$18,'[1]V. Seguridad'!$G$4:$G$18)</f>
        <v>REVISAR CON JURÍDICA</v>
      </c>
    </row>
    <row r="113" spans="2:48" ht="60" x14ac:dyDescent="0.25">
      <c r="B113" s="1" t="s">
        <v>107</v>
      </c>
      <c r="C113" s="1" t="s">
        <v>10</v>
      </c>
      <c r="D113" s="1" t="s">
        <v>477</v>
      </c>
      <c r="E113" s="1" t="s">
        <v>455</v>
      </c>
      <c r="F113" s="1" t="s">
        <v>466</v>
      </c>
      <c r="G113" s="1"/>
      <c r="H113" s="1" t="s">
        <v>394</v>
      </c>
      <c r="I113" s="1" t="s">
        <v>147</v>
      </c>
      <c r="J113" s="1" t="s">
        <v>8</v>
      </c>
      <c r="K113" s="1" t="s">
        <v>5</v>
      </c>
      <c r="L113" s="1" t="s">
        <v>15</v>
      </c>
      <c r="M113" s="1" t="s">
        <v>178</v>
      </c>
      <c r="N113" s="1">
        <v>2012</v>
      </c>
      <c r="O113" s="1" t="s">
        <v>467</v>
      </c>
      <c r="P113" s="1" t="s">
        <v>471</v>
      </c>
      <c r="Q113" s="1" t="s">
        <v>469</v>
      </c>
      <c r="R113" s="11" t="s">
        <v>398</v>
      </c>
      <c r="S113" s="11" t="s">
        <v>398</v>
      </c>
      <c r="T113" s="11" t="s">
        <v>398</v>
      </c>
      <c r="U113" s="1" t="s">
        <v>399</v>
      </c>
      <c r="W113" s="1" t="s">
        <v>400</v>
      </c>
      <c r="X113" s="1" t="s">
        <v>410</v>
      </c>
      <c r="Y113" s="1" t="s">
        <v>426</v>
      </c>
      <c r="Z113" s="1" t="s">
        <v>403</v>
      </c>
      <c r="AA113" s="1" t="s">
        <v>403</v>
      </c>
      <c r="AB113" s="1" t="s">
        <v>470</v>
      </c>
      <c r="AC113" s="12">
        <v>43613</v>
      </c>
      <c r="AD113" s="13" t="str">
        <f t="shared" si="9"/>
        <v>ACTIVO CALIFICADO</v>
      </c>
      <c r="AE113" s="11">
        <f t="shared" si="16"/>
        <v>5</v>
      </c>
      <c r="AF113" s="11">
        <f t="shared" si="16"/>
        <v>5</v>
      </c>
      <c r="AG113" s="11">
        <f t="shared" si="16"/>
        <v>5</v>
      </c>
      <c r="AH113" s="11" t="str">
        <f>LOOKUP(U113,Clasifica,'[1]V. Seguridad'!$D$4:$D$18)</f>
        <v>Alto</v>
      </c>
      <c r="AI113" s="11" t="e">
        <f>LOOKUP(V113,HWSW,'[1]V. Seguridad'!$E$22:$E$25)</f>
        <v>#N/A</v>
      </c>
      <c r="AJ113" s="11" t="str">
        <f>LOOKUP(W113,'[1]V. Seguridad'!$C$31:$C$35,'[1]V. Seguridad'!$E$31:$E$35)</f>
        <v>Medio</v>
      </c>
      <c r="AK113" s="11" t="str">
        <f t="shared" si="10"/>
        <v>Medio</v>
      </c>
      <c r="AL113" s="11">
        <f t="shared" si="17"/>
        <v>3</v>
      </c>
      <c r="AM113" s="11">
        <f t="shared" si="17"/>
        <v>0</v>
      </c>
      <c r="AN113" s="11">
        <f t="shared" si="17"/>
        <v>2</v>
      </c>
      <c r="AO113" s="11">
        <f t="shared" si="17"/>
        <v>2</v>
      </c>
      <c r="AP113" s="11">
        <f>IF(X113="",0,(LOOKUP(X113,Dispo,'[1]V. Seguridad'!$D$41:$D$45)*(LOOKUP(Y113,Tiempo,VTiempo))))</f>
        <v>2.25</v>
      </c>
      <c r="AQ113" s="11">
        <f t="shared" si="11"/>
        <v>3</v>
      </c>
      <c r="AR113" s="14" t="str">
        <f t="shared" si="12"/>
        <v>Alto</v>
      </c>
      <c r="AS113" s="1" t="str">
        <f>LOOKUP(U113,Clasifica,'[1]V. Seguridad'!$F$4:$F$18)</f>
        <v>REVISAR CON JURÍDICA</v>
      </c>
      <c r="AT113" s="1" t="str">
        <f>LOOKUP(U113,'[1]V. Seguridad'!$C$4:$C$18,'[1]V. Seguridad'!$E$4:$E$18)</f>
        <v>Otra norma legal o constitucional</v>
      </c>
      <c r="AU113" s="1" t="str">
        <f t="shared" si="13"/>
        <v>Otra norma legal o constitucional</v>
      </c>
      <c r="AV113" s="1" t="str">
        <f>LOOKUP(U113,'[1]V. Seguridad'!$C$4:$C$18,'[1]V. Seguridad'!$G$4:$G$18)</f>
        <v>REVISAR CON JURÍDICA</v>
      </c>
    </row>
    <row r="114" spans="2:48" ht="75" x14ac:dyDescent="0.25">
      <c r="B114" s="1" t="s">
        <v>108</v>
      </c>
      <c r="C114" s="1" t="s">
        <v>10</v>
      </c>
      <c r="D114" s="1" t="s">
        <v>477</v>
      </c>
      <c r="E114" s="1" t="s">
        <v>455</v>
      </c>
      <c r="F114" s="1" t="s">
        <v>466</v>
      </c>
      <c r="G114" s="1"/>
      <c r="H114" s="1" t="s">
        <v>394</v>
      </c>
      <c r="I114" s="1" t="s">
        <v>161</v>
      </c>
      <c r="J114" s="1" t="s">
        <v>8</v>
      </c>
      <c r="K114" s="1" t="s">
        <v>5</v>
      </c>
      <c r="L114" s="1" t="s">
        <v>15</v>
      </c>
      <c r="M114" s="1" t="s">
        <v>179</v>
      </c>
      <c r="N114" s="1">
        <v>2012</v>
      </c>
      <c r="O114" s="1" t="s">
        <v>395</v>
      </c>
      <c r="P114" s="1" t="s">
        <v>471</v>
      </c>
      <c r="Q114" s="1" t="s">
        <v>457</v>
      </c>
      <c r="R114" s="11" t="s">
        <v>398</v>
      </c>
      <c r="S114" s="11" t="s">
        <v>398</v>
      </c>
      <c r="T114" s="11" t="s">
        <v>398</v>
      </c>
      <c r="U114" s="1" t="s">
        <v>399</v>
      </c>
      <c r="W114" s="1" t="s">
        <v>400</v>
      </c>
      <c r="X114" s="1" t="s">
        <v>406</v>
      </c>
      <c r="Y114" s="1" t="s">
        <v>426</v>
      </c>
      <c r="Z114" s="1" t="s">
        <v>403</v>
      </c>
      <c r="AA114" s="1" t="s">
        <v>403</v>
      </c>
      <c r="AB114" s="1" t="s">
        <v>470</v>
      </c>
      <c r="AC114" s="12">
        <v>43613</v>
      </c>
      <c r="AD114" s="13" t="str">
        <f t="shared" si="9"/>
        <v>ACTIVO CALIFICADO</v>
      </c>
      <c r="AE114" s="11">
        <f t="shared" si="16"/>
        <v>5</v>
      </c>
      <c r="AF114" s="11">
        <f t="shared" si="16"/>
        <v>5</v>
      </c>
      <c r="AG114" s="11">
        <f t="shared" si="16"/>
        <v>5</v>
      </c>
      <c r="AH114" s="11" t="str">
        <f>LOOKUP(U114,Clasifica,'[1]V. Seguridad'!$D$4:$D$18)</f>
        <v>Alto</v>
      </c>
      <c r="AI114" s="11" t="e">
        <f>LOOKUP(V114,HWSW,'[1]V. Seguridad'!$E$22:$E$25)</f>
        <v>#N/A</v>
      </c>
      <c r="AJ114" s="11" t="str">
        <f>LOOKUP(W114,'[1]V. Seguridad'!$C$31:$C$35,'[1]V. Seguridad'!$E$31:$E$35)</f>
        <v>Medio</v>
      </c>
      <c r="AK114" s="11" t="str">
        <f t="shared" si="10"/>
        <v>Bajo</v>
      </c>
      <c r="AL114" s="11">
        <f t="shared" si="17"/>
        <v>3</v>
      </c>
      <c r="AM114" s="11">
        <f t="shared" si="17"/>
        <v>0</v>
      </c>
      <c r="AN114" s="11">
        <f t="shared" si="17"/>
        <v>2</v>
      </c>
      <c r="AO114" s="11">
        <f t="shared" si="17"/>
        <v>1</v>
      </c>
      <c r="AP114" s="11">
        <f>IF(X114="",0,(LOOKUP(X114,Dispo,'[1]V. Seguridad'!$D$41:$D$45)*(LOOKUP(Y114,Tiempo,VTiempo))))</f>
        <v>1.5</v>
      </c>
      <c r="AQ114" s="11">
        <f t="shared" si="11"/>
        <v>3</v>
      </c>
      <c r="AR114" s="14" t="str">
        <f t="shared" si="12"/>
        <v>Alto</v>
      </c>
      <c r="AS114" s="1" t="str">
        <f>LOOKUP(U114,Clasifica,'[1]V. Seguridad'!$F$4:$F$18)</f>
        <v>REVISAR CON JURÍDICA</v>
      </c>
      <c r="AT114" s="1" t="str">
        <f>LOOKUP(U114,'[1]V. Seguridad'!$C$4:$C$18,'[1]V. Seguridad'!$E$4:$E$18)</f>
        <v>Otra norma legal o constitucional</v>
      </c>
      <c r="AU114" s="1" t="str">
        <f t="shared" si="13"/>
        <v>Otra norma legal o constitucional</v>
      </c>
      <c r="AV114" s="1" t="str">
        <f>LOOKUP(U114,'[1]V. Seguridad'!$C$4:$C$18,'[1]V. Seguridad'!$G$4:$G$18)</f>
        <v>REVISAR CON JURÍDICA</v>
      </c>
    </row>
    <row r="115" spans="2:48" ht="75" x14ac:dyDescent="0.25">
      <c r="B115" s="1" t="s">
        <v>108</v>
      </c>
      <c r="C115" s="1" t="s">
        <v>10</v>
      </c>
      <c r="D115" s="1" t="s">
        <v>477</v>
      </c>
      <c r="E115" s="1" t="s">
        <v>455</v>
      </c>
      <c r="F115" s="1" t="s">
        <v>472</v>
      </c>
      <c r="G115" s="1"/>
      <c r="H115" s="1" t="s">
        <v>394</v>
      </c>
      <c r="I115" s="1" t="s">
        <v>161</v>
      </c>
      <c r="J115" s="1" t="s">
        <v>8</v>
      </c>
      <c r="K115" s="1" t="s">
        <v>5</v>
      </c>
      <c r="L115" s="1" t="s">
        <v>15</v>
      </c>
      <c r="M115" s="1" t="s">
        <v>179</v>
      </c>
      <c r="N115" s="1">
        <v>2012</v>
      </c>
      <c r="O115" s="1" t="s">
        <v>395</v>
      </c>
      <c r="P115" s="1" t="s">
        <v>471</v>
      </c>
      <c r="Q115" s="1" t="s">
        <v>457</v>
      </c>
      <c r="R115" s="11" t="s">
        <v>398</v>
      </c>
      <c r="S115" s="11" t="s">
        <v>398</v>
      </c>
      <c r="T115" s="11" t="s">
        <v>398</v>
      </c>
      <c r="U115" s="1" t="s">
        <v>399</v>
      </c>
      <c r="W115" s="1" t="s">
        <v>400</v>
      </c>
      <c r="X115" s="1" t="s">
        <v>406</v>
      </c>
      <c r="Y115" s="1" t="s">
        <v>426</v>
      </c>
      <c r="Z115" s="1" t="s">
        <v>403</v>
      </c>
      <c r="AA115" s="1" t="s">
        <v>403</v>
      </c>
      <c r="AB115" s="1" t="s">
        <v>473</v>
      </c>
      <c r="AC115" s="12">
        <v>43613</v>
      </c>
      <c r="AD115" s="13" t="str">
        <f t="shared" si="9"/>
        <v>ACTIVO CALIFICADO</v>
      </c>
      <c r="AE115" s="11">
        <f t="shared" si="16"/>
        <v>5</v>
      </c>
      <c r="AF115" s="11">
        <f t="shared" si="16"/>
        <v>5</v>
      </c>
      <c r="AG115" s="11">
        <f t="shared" si="16"/>
        <v>5</v>
      </c>
      <c r="AH115" s="11" t="str">
        <f>LOOKUP(U115,Clasifica,'[1]V. Seguridad'!$D$4:$D$18)</f>
        <v>Alto</v>
      </c>
      <c r="AI115" s="11" t="e">
        <f>LOOKUP(V115,HWSW,'[1]V. Seguridad'!$E$22:$E$25)</f>
        <v>#N/A</v>
      </c>
      <c r="AJ115" s="11" t="str">
        <f>LOOKUP(W115,'[1]V. Seguridad'!$C$31:$C$35,'[1]V. Seguridad'!$E$31:$E$35)</f>
        <v>Medio</v>
      </c>
      <c r="AK115" s="11" t="str">
        <f t="shared" si="10"/>
        <v>Bajo</v>
      </c>
      <c r="AL115" s="11">
        <f t="shared" si="17"/>
        <v>3</v>
      </c>
      <c r="AM115" s="11">
        <f t="shared" si="17"/>
        <v>0</v>
      </c>
      <c r="AN115" s="11">
        <f t="shared" si="17"/>
        <v>2</v>
      </c>
      <c r="AO115" s="11">
        <f t="shared" si="17"/>
        <v>1</v>
      </c>
      <c r="AP115" s="11">
        <f>IF(X115="",0,(LOOKUP(X115,Dispo,'[1]V. Seguridad'!$D$41:$D$45)*(LOOKUP(Y115,Tiempo,VTiempo))))</f>
        <v>1.5</v>
      </c>
      <c r="AQ115" s="11">
        <f t="shared" si="11"/>
        <v>3</v>
      </c>
      <c r="AR115" s="14" t="str">
        <f t="shared" si="12"/>
        <v>Alto</v>
      </c>
      <c r="AS115" s="1" t="str">
        <f>LOOKUP(U115,Clasifica,'[1]V. Seguridad'!$F$4:$F$18)</f>
        <v>REVISAR CON JURÍDICA</v>
      </c>
      <c r="AT115" s="1" t="str">
        <f>LOOKUP(U115,'[1]V. Seguridad'!$C$4:$C$18,'[1]V. Seguridad'!$E$4:$E$18)</f>
        <v>Otra norma legal o constitucional</v>
      </c>
      <c r="AU115" s="1" t="str">
        <f t="shared" si="13"/>
        <v>Otra norma legal o constitucional</v>
      </c>
      <c r="AV115" s="1" t="str">
        <f>LOOKUP(U115,'[1]V. Seguridad'!$C$4:$C$18,'[1]V. Seguridad'!$G$4:$G$18)</f>
        <v>REVISAR CON JURÍDICA</v>
      </c>
    </row>
    <row r="116" spans="2:48" ht="75" x14ac:dyDescent="0.25">
      <c r="B116" s="1" t="s">
        <v>108</v>
      </c>
      <c r="C116" s="1" t="s">
        <v>10</v>
      </c>
      <c r="D116" s="1" t="s">
        <v>477</v>
      </c>
      <c r="E116" s="1" t="s">
        <v>455</v>
      </c>
      <c r="F116" s="1" t="s">
        <v>472</v>
      </c>
      <c r="G116" s="1" t="s">
        <v>474</v>
      </c>
      <c r="H116" s="1" t="s">
        <v>394</v>
      </c>
      <c r="I116" s="1" t="s">
        <v>161</v>
      </c>
      <c r="J116" s="1" t="s">
        <v>8</v>
      </c>
      <c r="K116" s="1" t="s">
        <v>5</v>
      </c>
      <c r="L116" s="1" t="s">
        <v>15</v>
      </c>
      <c r="M116" s="1" t="s">
        <v>179</v>
      </c>
      <c r="N116" s="1">
        <v>2012</v>
      </c>
      <c r="O116" s="1" t="s">
        <v>395</v>
      </c>
      <c r="P116" s="1" t="s">
        <v>471</v>
      </c>
      <c r="Q116" s="1" t="s">
        <v>457</v>
      </c>
      <c r="R116" s="11" t="s">
        <v>398</v>
      </c>
      <c r="S116" s="11" t="s">
        <v>398</v>
      </c>
      <c r="T116" s="11" t="s">
        <v>398</v>
      </c>
      <c r="U116" s="1" t="s">
        <v>399</v>
      </c>
      <c r="W116" s="1" t="s">
        <v>400</v>
      </c>
      <c r="X116" s="1" t="s">
        <v>406</v>
      </c>
      <c r="Y116" s="1" t="s">
        <v>426</v>
      </c>
      <c r="Z116" s="1" t="s">
        <v>403</v>
      </c>
      <c r="AA116" s="1" t="s">
        <v>403</v>
      </c>
      <c r="AB116" s="1" t="s">
        <v>473</v>
      </c>
      <c r="AC116" s="12">
        <v>43613</v>
      </c>
      <c r="AD116" s="13" t="str">
        <f t="shared" si="9"/>
        <v>ACTIVO CALIFICADO</v>
      </c>
      <c r="AE116" s="11">
        <f t="shared" si="16"/>
        <v>5</v>
      </c>
      <c r="AF116" s="11">
        <f t="shared" si="16"/>
        <v>5</v>
      </c>
      <c r="AG116" s="11">
        <f t="shared" si="16"/>
        <v>5</v>
      </c>
      <c r="AH116" s="11" t="str">
        <f>LOOKUP(U116,Clasifica,'[1]V. Seguridad'!$D$4:$D$18)</f>
        <v>Alto</v>
      </c>
      <c r="AI116" s="11" t="e">
        <f>LOOKUP(V116,HWSW,'[1]V. Seguridad'!$E$22:$E$25)</f>
        <v>#N/A</v>
      </c>
      <c r="AJ116" s="11" t="str">
        <f>LOOKUP(W116,'[1]V. Seguridad'!$C$31:$C$35,'[1]V. Seguridad'!$E$31:$E$35)</f>
        <v>Medio</v>
      </c>
      <c r="AK116" s="11" t="str">
        <f t="shared" si="10"/>
        <v>Bajo</v>
      </c>
      <c r="AL116" s="11">
        <f t="shared" si="17"/>
        <v>3</v>
      </c>
      <c r="AM116" s="11">
        <f t="shared" si="17"/>
        <v>0</v>
      </c>
      <c r="AN116" s="11">
        <f t="shared" si="17"/>
        <v>2</v>
      </c>
      <c r="AO116" s="11">
        <f t="shared" si="17"/>
        <v>1</v>
      </c>
      <c r="AP116" s="11">
        <f>IF(X116="",0,(LOOKUP(X116,Dispo,'[1]V. Seguridad'!$D$41:$D$45)*(LOOKUP(Y116,Tiempo,VTiempo))))</f>
        <v>1.5</v>
      </c>
      <c r="AQ116" s="11">
        <f t="shared" si="11"/>
        <v>3</v>
      </c>
      <c r="AR116" s="14" t="str">
        <f t="shared" si="12"/>
        <v>Alto</v>
      </c>
      <c r="AS116" s="1" t="str">
        <f>LOOKUP(U116,Clasifica,'[1]V. Seguridad'!$F$4:$F$18)</f>
        <v>REVISAR CON JURÍDICA</v>
      </c>
      <c r="AT116" s="1" t="str">
        <f>LOOKUP(U116,'[1]V. Seguridad'!$C$4:$C$18,'[1]V. Seguridad'!$E$4:$E$18)</f>
        <v>Otra norma legal o constitucional</v>
      </c>
      <c r="AU116" s="1" t="str">
        <f t="shared" si="13"/>
        <v>Otra norma legal o constitucional</v>
      </c>
      <c r="AV116" s="1" t="str">
        <f>LOOKUP(U116,'[1]V. Seguridad'!$C$4:$C$18,'[1]V. Seguridad'!$G$4:$G$18)</f>
        <v>REVISAR CON JURÍDICA</v>
      </c>
    </row>
    <row r="117" spans="2:48" ht="60" x14ac:dyDescent="0.25">
      <c r="B117" s="1" t="s">
        <v>109</v>
      </c>
      <c r="C117" s="1" t="s">
        <v>10</v>
      </c>
      <c r="D117" s="1" t="s">
        <v>477</v>
      </c>
      <c r="E117" s="1" t="s">
        <v>455</v>
      </c>
      <c r="F117" s="1" t="s">
        <v>466</v>
      </c>
      <c r="G117" s="1"/>
      <c r="H117" s="1" t="s">
        <v>394</v>
      </c>
      <c r="I117" s="1" t="s">
        <v>162</v>
      </c>
      <c r="J117" s="1" t="s">
        <v>8</v>
      </c>
      <c r="K117" s="1" t="s">
        <v>5</v>
      </c>
      <c r="L117" s="1" t="s">
        <v>14</v>
      </c>
      <c r="M117" s="1" t="s">
        <v>17</v>
      </c>
      <c r="N117" s="1">
        <v>2012</v>
      </c>
      <c r="O117" s="1" t="s">
        <v>395</v>
      </c>
      <c r="P117" s="1" t="s">
        <v>471</v>
      </c>
      <c r="Q117" s="1" t="s">
        <v>457</v>
      </c>
      <c r="R117" s="11" t="s">
        <v>398</v>
      </c>
      <c r="S117" s="11" t="s">
        <v>398</v>
      </c>
      <c r="T117" s="11" t="s">
        <v>398</v>
      </c>
      <c r="U117" s="1" t="s">
        <v>399</v>
      </c>
      <c r="W117" s="1" t="s">
        <v>400</v>
      </c>
      <c r="X117" s="1" t="s">
        <v>425</v>
      </c>
      <c r="Y117" s="1" t="s">
        <v>408</v>
      </c>
      <c r="Z117" s="1" t="s">
        <v>403</v>
      </c>
      <c r="AA117" s="1" t="s">
        <v>403</v>
      </c>
      <c r="AB117" s="1" t="s">
        <v>470</v>
      </c>
      <c r="AC117" s="12">
        <v>43613</v>
      </c>
      <c r="AD117" s="13" t="str">
        <f t="shared" si="9"/>
        <v>ACTIVO CALIFICADO</v>
      </c>
      <c r="AE117" s="11">
        <f t="shared" si="16"/>
        <v>5</v>
      </c>
      <c r="AF117" s="11">
        <f t="shared" si="16"/>
        <v>5</v>
      </c>
      <c r="AG117" s="11">
        <f t="shared" si="16"/>
        <v>5</v>
      </c>
      <c r="AH117" s="11" t="str">
        <f>LOOKUP(U117,Clasifica,'[1]V. Seguridad'!$D$4:$D$18)</f>
        <v>Alto</v>
      </c>
      <c r="AI117" s="11" t="e">
        <f>LOOKUP(V117,HWSW,'[1]V. Seguridad'!$E$22:$E$25)</f>
        <v>#N/A</v>
      </c>
      <c r="AJ117" s="11" t="str">
        <f>LOOKUP(W117,'[1]V. Seguridad'!$C$31:$C$35,'[1]V. Seguridad'!$E$31:$E$35)</f>
        <v>Medio</v>
      </c>
      <c r="AK117" s="11" t="str">
        <f t="shared" si="10"/>
        <v>Bajo</v>
      </c>
      <c r="AL117" s="11">
        <f t="shared" si="17"/>
        <v>3</v>
      </c>
      <c r="AM117" s="11">
        <f t="shared" si="17"/>
        <v>0</v>
      </c>
      <c r="AN117" s="11">
        <f t="shared" si="17"/>
        <v>2</v>
      </c>
      <c r="AO117" s="11">
        <f t="shared" si="17"/>
        <v>1</v>
      </c>
      <c r="AP117" s="11">
        <f>IF(X117="",0,(LOOKUP(X117,Dispo,'[1]V. Seguridad'!$D$41:$D$45)*(LOOKUP(Y117,Tiempo,VTiempo))))</f>
        <v>1</v>
      </c>
      <c r="AQ117" s="11">
        <f t="shared" si="11"/>
        <v>3</v>
      </c>
      <c r="AR117" s="14" t="str">
        <f t="shared" si="12"/>
        <v>Alto</v>
      </c>
      <c r="AS117" s="1" t="str">
        <f>LOOKUP(U117,Clasifica,'[1]V. Seguridad'!$F$4:$F$18)</f>
        <v>REVISAR CON JURÍDICA</v>
      </c>
      <c r="AT117" s="1" t="str">
        <f>LOOKUP(U117,'[1]V. Seguridad'!$C$4:$C$18,'[1]V. Seguridad'!$E$4:$E$18)</f>
        <v>Otra norma legal o constitucional</v>
      </c>
      <c r="AU117" s="1" t="str">
        <f t="shared" si="13"/>
        <v>Otra norma legal o constitucional</v>
      </c>
      <c r="AV117" s="1" t="str">
        <f>LOOKUP(U117,'[1]V. Seguridad'!$C$4:$C$18,'[1]V. Seguridad'!$G$4:$G$18)</f>
        <v>REVISAR CON JURÍDICA</v>
      </c>
    </row>
    <row r="118" spans="2:48" ht="60" x14ac:dyDescent="0.25">
      <c r="B118" s="1" t="s">
        <v>109</v>
      </c>
      <c r="C118" s="1" t="s">
        <v>10</v>
      </c>
      <c r="D118" s="1" t="s">
        <v>477</v>
      </c>
      <c r="E118" s="1" t="s">
        <v>455</v>
      </c>
      <c r="F118" s="1" t="s">
        <v>472</v>
      </c>
      <c r="G118" s="1"/>
      <c r="H118" s="1" t="s">
        <v>394</v>
      </c>
      <c r="I118" s="1" t="s">
        <v>162</v>
      </c>
      <c r="J118" s="1" t="s">
        <v>8</v>
      </c>
      <c r="K118" s="1" t="s">
        <v>5</v>
      </c>
      <c r="L118" s="1" t="s">
        <v>14</v>
      </c>
      <c r="M118" s="1" t="s">
        <v>17</v>
      </c>
      <c r="N118" s="1">
        <v>2012</v>
      </c>
      <c r="O118" s="1" t="s">
        <v>395</v>
      </c>
      <c r="P118" s="1" t="s">
        <v>471</v>
      </c>
      <c r="Q118" s="1" t="s">
        <v>457</v>
      </c>
      <c r="R118" s="11" t="s">
        <v>398</v>
      </c>
      <c r="S118" s="11" t="s">
        <v>398</v>
      </c>
      <c r="T118" s="11" t="s">
        <v>398</v>
      </c>
      <c r="U118" s="1" t="s">
        <v>399</v>
      </c>
      <c r="W118" s="1" t="s">
        <v>400</v>
      </c>
      <c r="X118" s="1" t="s">
        <v>425</v>
      </c>
      <c r="Y118" s="1" t="s">
        <v>408</v>
      </c>
      <c r="Z118" s="1" t="s">
        <v>403</v>
      </c>
      <c r="AA118" s="1" t="s">
        <v>403</v>
      </c>
      <c r="AB118" s="1" t="s">
        <v>473</v>
      </c>
      <c r="AC118" s="12">
        <v>43613</v>
      </c>
      <c r="AD118" s="13" t="str">
        <f t="shared" si="9"/>
        <v>ACTIVO CALIFICADO</v>
      </c>
      <c r="AE118" s="11">
        <f t="shared" ref="AE118:AG137" si="18">IF(R118="",0,IF(R118="Si",5,IF(R118="Parcialmente",3,0.1)))</f>
        <v>5</v>
      </c>
      <c r="AF118" s="11">
        <f t="shared" si="18"/>
        <v>5</v>
      </c>
      <c r="AG118" s="11">
        <f t="shared" si="18"/>
        <v>5</v>
      </c>
      <c r="AH118" s="11" t="str">
        <f>LOOKUP(U118,Clasifica,'[1]V. Seguridad'!$D$4:$D$18)</f>
        <v>Alto</v>
      </c>
      <c r="AI118" s="11" t="e">
        <f>LOOKUP(V118,HWSW,'[1]V. Seguridad'!$E$22:$E$25)</f>
        <v>#N/A</v>
      </c>
      <c r="AJ118" s="11" t="str">
        <f>LOOKUP(W118,'[1]V. Seguridad'!$C$31:$C$35,'[1]V. Seguridad'!$E$31:$E$35)</f>
        <v>Medio</v>
      </c>
      <c r="AK118" s="11" t="str">
        <f t="shared" si="10"/>
        <v>Bajo</v>
      </c>
      <c r="AL118" s="11">
        <f t="shared" si="17"/>
        <v>3</v>
      </c>
      <c r="AM118" s="11">
        <f t="shared" si="17"/>
        <v>0</v>
      </c>
      <c r="AN118" s="11">
        <f t="shared" si="17"/>
        <v>2</v>
      </c>
      <c r="AO118" s="11">
        <f t="shared" si="17"/>
        <v>1</v>
      </c>
      <c r="AP118" s="11">
        <f>IF(X118="",0,(LOOKUP(X118,Dispo,'[1]V. Seguridad'!$D$41:$D$45)*(LOOKUP(Y118,Tiempo,VTiempo))))</f>
        <v>1</v>
      </c>
      <c r="AQ118" s="11">
        <f t="shared" si="11"/>
        <v>3</v>
      </c>
      <c r="AR118" s="14" t="str">
        <f t="shared" si="12"/>
        <v>Alto</v>
      </c>
      <c r="AS118" s="1" t="str">
        <f>LOOKUP(U118,Clasifica,'[1]V. Seguridad'!$F$4:$F$18)</f>
        <v>REVISAR CON JURÍDICA</v>
      </c>
      <c r="AT118" s="1" t="str">
        <f>LOOKUP(U118,'[1]V. Seguridad'!$C$4:$C$18,'[1]V. Seguridad'!$E$4:$E$18)</f>
        <v>Otra norma legal o constitucional</v>
      </c>
      <c r="AU118" s="1" t="str">
        <f t="shared" si="13"/>
        <v>Otra norma legal o constitucional</v>
      </c>
      <c r="AV118" s="1" t="str">
        <f>LOOKUP(U118,'[1]V. Seguridad'!$C$4:$C$18,'[1]V. Seguridad'!$G$4:$G$18)</f>
        <v>REVISAR CON JURÍDICA</v>
      </c>
    </row>
    <row r="119" spans="2:48" ht="60" x14ac:dyDescent="0.25">
      <c r="B119" s="1" t="s">
        <v>109</v>
      </c>
      <c r="C119" s="1" t="s">
        <v>110</v>
      </c>
      <c r="D119" s="1" t="s">
        <v>477</v>
      </c>
      <c r="E119" s="1" t="s">
        <v>455</v>
      </c>
      <c r="F119" s="1" t="s">
        <v>466</v>
      </c>
      <c r="G119" s="1" t="s">
        <v>475</v>
      </c>
      <c r="H119" s="1" t="s">
        <v>394</v>
      </c>
      <c r="I119" s="1" t="s">
        <v>162</v>
      </c>
      <c r="J119" s="1" t="s">
        <v>8</v>
      </c>
      <c r="K119" s="1" t="s">
        <v>5</v>
      </c>
      <c r="L119" s="1" t="s">
        <v>14</v>
      </c>
      <c r="M119" s="1" t="s">
        <v>17</v>
      </c>
      <c r="N119" s="1">
        <v>2012</v>
      </c>
      <c r="O119" s="1" t="s">
        <v>395</v>
      </c>
      <c r="P119" s="1" t="s">
        <v>471</v>
      </c>
      <c r="Q119" s="1" t="s">
        <v>457</v>
      </c>
      <c r="R119" s="11" t="s">
        <v>398</v>
      </c>
      <c r="S119" s="11" t="s">
        <v>398</v>
      </c>
      <c r="T119" s="11" t="s">
        <v>398</v>
      </c>
      <c r="U119" s="1" t="s">
        <v>399</v>
      </c>
      <c r="W119" s="1" t="s">
        <v>400</v>
      </c>
      <c r="X119" s="1" t="s">
        <v>425</v>
      </c>
      <c r="Y119" s="1" t="s">
        <v>408</v>
      </c>
      <c r="Z119" s="1" t="s">
        <v>403</v>
      </c>
      <c r="AA119" s="1" t="s">
        <v>403</v>
      </c>
      <c r="AB119" s="1" t="s">
        <v>470</v>
      </c>
      <c r="AC119" s="12">
        <v>43613</v>
      </c>
      <c r="AD119" s="13" t="str">
        <f t="shared" si="9"/>
        <v>ACTIVO CALIFICADO</v>
      </c>
      <c r="AE119" s="11">
        <f t="shared" si="18"/>
        <v>5</v>
      </c>
      <c r="AF119" s="11">
        <f t="shared" si="18"/>
        <v>5</v>
      </c>
      <c r="AG119" s="11">
        <f t="shared" si="18"/>
        <v>5</v>
      </c>
      <c r="AH119" s="11" t="str">
        <f>LOOKUP(U119,Clasifica,'[1]V. Seguridad'!$D$4:$D$18)</f>
        <v>Alto</v>
      </c>
      <c r="AI119" s="11" t="e">
        <f>LOOKUP(V119,HWSW,'[1]V. Seguridad'!$E$22:$E$25)</f>
        <v>#N/A</v>
      </c>
      <c r="AJ119" s="11" t="str">
        <f>LOOKUP(W119,'[1]V. Seguridad'!$C$31:$C$35,'[1]V. Seguridad'!$E$31:$E$35)</f>
        <v>Medio</v>
      </c>
      <c r="AK119" s="11" t="str">
        <f t="shared" si="10"/>
        <v>Bajo</v>
      </c>
      <c r="AL119" s="11">
        <f t="shared" si="17"/>
        <v>3</v>
      </c>
      <c r="AM119" s="11">
        <f t="shared" si="17"/>
        <v>0</v>
      </c>
      <c r="AN119" s="11">
        <f t="shared" si="17"/>
        <v>2</v>
      </c>
      <c r="AO119" s="11">
        <f t="shared" si="17"/>
        <v>1</v>
      </c>
      <c r="AP119" s="11">
        <f>IF(X119="",0,(LOOKUP(X119,Dispo,'[1]V. Seguridad'!$D$41:$D$45)*(LOOKUP(Y119,Tiempo,VTiempo))))</f>
        <v>1</v>
      </c>
      <c r="AQ119" s="11">
        <f t="shared" si="11"/>
        <v>3</v>
      </c>
      <c r="AR119" s="14" t="str">
        <f t="shared" si="12"/>
        <v>Alto</v>
      </c>
      <c r="AS119" s="1" t="str">
        <f>LOOKUP(U119,Clasifica,'[1]V. Seguridad'!$F$4:$F$18)</f>
        <v>REVISAR CON JURÍDICA</v>
      </c>
      <c r="AT119" s="1" t="str">
        <f>LOOKUP(U119,'[1]V. Seguridad'!$C$4:$C$18,'[1]V. Seguridad'!$E$4:$E$18)</f>
        <v>Otra norma legal o constitucional</v>
      </c>
      <c r="AU119" s="1" t="str">
        <f t="shared" si="13"/>
        <v>Otra norma legal o constitucional</v>
      </c>
      <c r="AV119" s="1" t="str">
        <f>LOOKUP(U119,'[1]V. Seguridad'!$C$4:$C$18,'[1]V. Seguridad'!$G$4:$G$18)</f>
        <v>REVISAR CON JURÍDICA</v>
      </c>
    </row>
    <row r="120" spans="2:48" ht="60" x14ac:dyDescent="0.25">
      <c r="B120" s="1" t="s">
        <v>111</v>
      </c>
      <c r="C120" s="1" t="s">
        <v>27</v>
      </c>
      <c r="D120" s="1" t="s">
        <v>477</v>
      </c>
      <c r="E120" s="1" t="s">
        <v>455</v>
      </c>
      <c r="F120" s="1" t="s">
        <v>466</v>
      </c>
      <c r="G120" s="1"/>
      <c r="H120" s="1" t="s">
        <v>394</v>
      </c>
      <c r="I120" s="1" t="s">
        <v>163</v>
      </c>
      <c r="J120" s="1" t="s">
        <v>8</v>
      </c>
      <c r="K120" s="1" t="s">
        <v>5</v>
      </c>
      <c r="L120" s="1" t="s">
        <v>15</v>
      </c>
      <c r="M120" s="1" t="s">
        <v>17</v>
      </c>
      <c r="N120" s="1">
        <v>2012</v>
      </c>
      <c r="O120" s="1" t="s">
        <v>405</v>
      </c>
      <c r="P120" s="1" t="s">
        <v>471</v>
      </c>
      <c r="Q120" s="1" t="s">
        <v>457</v>
      </c>
      <c r="R120" s="11" t="s">
        <v>398</v>
      </c>
      <c r="S120" s="11" t="s">
        <v>398</v>
      </c>
      <c r="T120" s="11" t="s">
        <v>398</v>
      </c>
      <c r="U120" s="1" t="s">
        <v>399</v>
      </c>
      <c r="W120" s="1" t="s">
        <v>400</v>
      </c>
      <c r="X120" s="1" t="s">
        <v>410</v>
      </c>
      <c r="Y120" s="1" t="s">
        <v>426</v>
      </c>
      <c r="Z120" s="1" t="s">
        <v>403</v>
      </c>
      <c r="AA120" s="1" t="s">
        <v>403</v>
      </c>
      <c r="AB120" s="1" t="s">
        <v>470</v>
      </c>
      <c r="AC120" s="12">
        <v>43613</v>
      </c>
      <c r="AD120" s="13" t="str">
        <f t="shared" si="9"/>
        <v>ACTIVO CALIFICADO</v>
      </c>
      <c r="AE120" s="11">
        <f t="shared" si="18"/>
        <v>5</v>
      </c>
      <c r="AF120" s="11">
        <f t="shared" si="18"/>
        <v>5</v>
      </c>
      <c r="AG120" s="11">
        <f t="shared" si="18"/>
        <v>5</v>
      </c>
      <c r="AH120" s="11" t="str">
        <f>LOOKUP(U120,Clasifica,'[1]V. Seguridad'!$D$4:$D$18)</f>
        <v>Alto</v>
      </c>
      <c r="AI120" s="11" t="e">
        <f>LOOKUP(V120,HWSW,'[1]V. Seguridad'!$E$22:$E$25)</f>
        <v>#N/A</v>
      </c>
      <c r="AJ120" s="11" t="str">
        <f>LOOKUP(W120,'[1]V. Seguridad'!$C$31:$C$35,'[1]V. Seguridad'!$E$31:$E$35)</f>
        <v>Medio</v>
      </c>
      <c r="AK120" s="11" t="str">
        <f t="shared" si="10"/>
        <v>Medio</v>
      </c>
      <c r="AL120" s="11">
        <f t="shared" si="17"/>
        <v>3</v>
      </c>
      <c r="AM120" s="11">
        <f t="shared" si="17"/>
        <v>0</v>
      </c>
      <c r="AN120" s="11">
        <f t="shared" si="17"/>
        <v>2</v>
      </c>
      <c r="AO120" s="11">
        <f t="shared" si="17"/>
        <v>2</v>
      </c>
      <c r="AP120" s="11">
        <f>IF(X120="",0,(LOOKUP(X120,Dispo,'[1]V. Seguridad'!$D$41:$D$45)*(LOOKUP(Y120,Tiempo,VTiempo))))</f>
        <v>2.25</v>
      </c>
      <c r="AQ120" s="11">
        <f t="shared" si="11"/>
        <v>3</v>
      </c>
      <c r="AR120" s="14" t="str">
        <f t="shared" si="12"/>
        <v>Alto</v>
      </c>
      <c r="AS120" s="1" t="str">
        <f>LOOKUP(U120,Clasifica,'[1]V. Seguridad'!$F$4:$F$18)</f>
        <v>REVISAR CON JURÍDICA</v>
      </c>
      <c r="AT120" s="1" t="str">
        <f>LOOKUP(U120,'[1]V. Seguridad'!$C$4:$C$18,'[1]V. Seguridad'!$E$4:$E$18)</f>
        <v>Otra norma legal o constitucional</v>
      </c>
      <c r="AU120" s="1" t="str">
        <f t="shared" si="13"/>
        <v>Otra norma legal o constitucional</v>
      </c>
      <c r="AV120" s="1" t="str">
        <f>LOOKUP(U120,'[1]V. Seguridad'!$C$4:$C$18,'[1]V. Seguridad'!$G$4:$G$18)</f>
        <v>REVISAR CON JURÍDICA</v>
      </c>
    </row>
    <row r="121" spans="2:48" ht="60" x14ac:dyDescent="0.25">
      <c r="B121" s="1" t="s">
        <v>112</v>
      </c>
      <c r="C121" s="1" t="s">
        <v>27</v>
      </c>
      <c r="D121" s="1" t="s">
        <v>477</v>
      </c>
      <c r="E121" s="1" t="s">
        <v>455</v>
      </c>
      <c r="F121" s="1" t="s">
        <v>466</v>
      </c>
      <c r="G121" s="1"/>
      <c r="H121" s="1" t="s">
        <v>394</v>
      </c>
      <c r="I121" s="1" t="s">
        <v>164</v>
      </c>
      <c r="J121" s="1" t="s">
        <v>8</v>
      </c>
      <c r="K121" s="1" t="s">
        <v>5</v>
      </c>
      <c r="L121" s="1" t="s">
        <v>15</v>
      </c>
      <c r="M121" s="1" t="s">
        <v>17</v>
      </c>
      <c r="N121" s="1">
        <v>2012</v>
      </c>
      <c r="O121" s="1" t="s">
        <v>405</v>
      </c>
      <c r="P121" s="1" t="s">
        <v>471</v>
      </c>
      <c r="Q121" s="1" t="s">
        <v>457</v>
      </c>
      <c r="R121" s="11" t="s">
        <v>398</v>
      </c>
      <c r="S121" s="11" t="s">
        <v>398</v>
      </c>
      <c r="T121" s="11" t="s">
        <v>398</v>
      </c>
      <c r="U121" s="1" t="s">
        <v>399</v>
      </c>
      <c r="W121" s="1" t="s">
        <v>400</v>
      </c>
      <c r="X121" s="1" t="s">
        <v>410</v>
      </c>
      <c r="Y121" s="1" t="s">
        <v>426</v>
      </c>
      <c r="Z121" s="1" t="s">
        <v>403</v>
      </c>
      <c r="AA121" s="1" t="s">
        <v>403</v>
      </c>
      <c r="AB121" s="1" t="s">
        <v>470</v>
      </c>
      <c r="AC121" s="12">
        <v>43613</v>
      </c>
      <c r="AD121" s="13" t="str">
        <f t="shared" si="9"/>
        <v>ACTIVO CALIFICADO</v>
      </c>
      <c r="AE121" s="11">
        <f t="shared" si="18"/>
        <v>5</v>
      </c>
      <c r="AF121" s="11">
        <f t="shared" si="18"/>
        <v>5</v>
      </c>
      <c r="AG121" s="11">
        <f t="shared" si="18"/>
        <v>5</v>
      </c>
      <c r="AH121" s="11" t="str">
        <f>LOOKUP(U121,Clasifica,'[1]V. Seguridad'!$D$4:$D$18)</f>
        <v>Alto</v>
      </c>
      <c r="AI121" s="11" t="e">
        <f>LOOKUP(V121,HWSW,'[1]V. Seguridad'!$E$22:$E$25)</f>
        <v>#N/A</v>
      </c>
      <c r="AJ121" s="11" t="str">
        <f>LOOKUP(W121,'[1]V. Seguridad'!$C$31:$C$35,'[1]V. Seguridad'!$E$31:$E$35)</f>
        <v>Medio</v>
      </c>
      <c r="AK121" s="11" t="str">
        <f t="shared" si="10"/>
        <v>Medio</v>
      </c>
      <c r="AL121" s="11">
        <f t="shared" si="17"/>
        <v>3</v>
      </c>
      <c r="AM121" s="11">
        <f t="shared" si="17"/>
        <v>0</v>
      </c>
      <c r="AN121" s="11">
        <f t="shared" si="17"/>
        <v>2</v>
      </c>
      <c r="AO121" s="11">
        <f t="shared" si="17"/>
        <v>2</v>
      </c>
      <c r="AP121" s="11">
        <f>IF(X121="",0,(LOOKUP(X121,Dispo,'[1]V. Seguridad'!$D$41:$D$45)*(LOOKUP(Y121,Tiempo,VTiempo))))</f>
        <v>2.25</v>
      </c>
      <c r="AQ121" s="11">
        <f t="shared" si="11"/>
        <v>3</v>
      </c>
      <c r="AR121" s="14" t="str">
        <f t="shared" si="12"/>
        <v>Alto</v>
      </c>
      <c r="AS121" s="1" t="str">
        <f>LOOKUP(U121,Clasifica,'[1]V. Seguridad'!$F$4:$F$18)</f>
        <v>REVISAR CON JURÍDICA</v>
      </c>
      <c r="AT121" s="1" t="str">
        <f>LOOKUP(U121,'[1]V. Seguridad'!$C$4:$C$18,'[1]V. Seguridad'!$E$4:$E$18)</f>
        <v>Otra norma legal o constitucional</v>
      </c>
      <c r="AU121" s="1" t="str">
        <f t="shared" si="13"/>
        <v>Otra norma legal o constitucional</v>
      </c>
      <c r="AV121" s="1" t="str">
        <f>LOOKUP(U121,'[1]V. Seguridad'!$C$4:$C$18,'[1]V. Seguridad'!$G$4:$G$18)</f>
        <v>REVISAR CON JURÍDICA</v>
      </c>
    </row>
    <row r="122" spans="2:48" ht="60" x14ac:dyDescent="0.25">
      <c r="B122" s="1" t="s">
        <v>113</v>
      </c>
      <c r="C122" s="1" t="s">
        <v>27</v>
      </c>
      <c r="D122" s="1" t="s">
        <v>477</v>
      </c>
      <c r="E122" s="1" t="s">
        <v>455</v>
      </c>
      <c r="F122" s="1" t="s">
        <v>466</v>
      </c>
      <c r="G122" s="1"/>
      <c r="H122" s="1" t="s">
        <v>394</v>
      </c>
      <c r="I122" s="1" t="s">
        <v>165</v>
      </c>
      <c r="J122" s="1" t="s">
        <v>8</v>
      </c>
      <c r="K122" s="1" t="s">
        <v>5</v>
      </c>
      <c r="L122" s="1" t="s">
        <v>15</v>
      </c>
      <c r="M122" s="1" t="s">
        <v>17</v>
      </c>
      <c r="N122" s="1">
        <v>2012</v>
      </c>
      <c r="O122" s="1" t="s">
        <v>395</v>
      </c>
      <c r="P122" s="1" t="s">
        <v>471</v>
      </c>
      <c r="Q122" s="1" t="s">
        <v>457</v>
      </c>
      <c r="R122" s="11" t="s">
        <v>398</v>
      </c>
      <c r="S122" s="11" t="s">
        <v>398</v>
      </c>
      <c r="T122" s="11" t="s">
        <v>398</v>
      </c>
      <c r="U122" s="1" t="s">
        <v>399</v>
      </c>
      <c r="W122" s="1" t="s">
        <v>400</v>
      </c>
      <c r="X122" s="1" t="s">
        <v>410</v>
      </c>
      <c r="Y122" s="1" t="s">
        <v>426</v>
      </c>
      <c r="Z122" s="1" t="s">
        <v>403</v>
      </c>
      <c r="AA122" s="1" t="s">
        <v>403</v>
      </c>
      <c r="AB122" s="1" t="s">
        <v>470</v>
      </c>
      <c r="AC122" s="12">
        <v>43613</v>
      </c>
      <c r="AD122" s="13" t="str">
        <f t="shared" si="9"/>
        <v>ACTIVO CALIFICADO</v>
      </c>
      <c r="AE122" s="11">
        <f t="shared" si="18"/>
        <v>5</v>
      </c>
      <c r="AF122" s="11">
        <f t="shared" si="18"/>
        <v>5</v>
      </c>
      <c r="AG122" s="11">
        <f t="shared" si="18"/>
        <v>5</v>
      </c>
      <c r="AH122" s="11" t="str">
        <f>LOOKUP(U122,Clasifica,'[1]V. Seguridad'!$D$4:$D$18)</f>
        <v>Alto</v>
      </c>
      <c r="AI122" s="11" t="e">
        <f>LOOKUP(V122,HWSW,'[1]V. Seguridad'!$E$22:$E$25)</f>
        <v>#N/A</v>
      </c>
      <c r="AJ122" s="11" t="str">
        <f>LOOKUP(W122,'[1]V. Seguridad'!$C$31:$C$35,'[1]V. Seguridad'!$E$31:$E$35)</f>
        <v>Medio</v>
      </c>
      <c r="AK122" s="11" t="str">
        <f t="shared" si="10"/>
        <v>Medio</v>
      </c>
      <c r="AL122" s="11">
        <f t="shared" si="17"/>
        <v>3</v>
      </c>
      <c r="AM122" s="11">
        <f t="shared" si="17"/>
        <v>0</v>
      </c>
      <c r="AN122" s="11">
        <f t="shared" si="17"/>
        <v>2</v>
      </c>
      <c r="AO122" s="11">
        <f t="shared" si="17"/>
        <v>2</v>
      </c>
      <c r="AP122" s="11">
        <f>IF(X122="",0,(LOOKUP(X122,Dispo,'[1]V. Seguridad'!$D$41:$D$45)*(LOOKUP(Y122,Tiempo,VTiempo))))</f>
        <v>2.25</v>
      </c>
      <c r="AQ122" s="11">
        <f t="shared" si="11"/>
        <v>3</v>
      </c>
      <c r="AR122" s="14" t="str">
        <f t="shared" si="12"/>
        <v>Alto</v>
      </c>
      <c r="AS122" s="1" t="str">
        <f>LOOKUP(U122,Clasifica,'[1]V. Seguridad'!$F$4:$F$18)</f>
        <v>REVISAR CON JURÍDICA</v>
      </c>
      <c r="AT122" s="1" t="str">
        <f>LOOKUP(U122,'[1]V. Seguridad'!$C$4:$C$18,'[1]V. Seguridad'!$E$4:$E$18)</f>
        <v>Otra norma legal o constitucional</v>
      </c>
      <c r="AU122" s="1" t="str">
        <f t="shared" si="13"/>
        <v>Otra norma legal o constitucional</v>
      </c>
      <c r="AV122" s="1" t="str">
        <f>LOOKUP(U122,'[1]V. Seguridad'!$C$4:$C$18,'[1]V. Seguridad'!$G$4:$G$18)</f>
        <v>REVISAR CON JURÍDICA</v>
      </c>
    </row>
    <row r="123" spans="2:48" ht="45" x14ac:dyDescent="0.25">
      <c r="B123" s="1" t="s">
        <v>103</v>
      </c>
      <c r="C123" s="1" t="s">
        <v>104</v>
      </c>
      <c r="D123" s="1" t="s">
        <v>477</v>
      </c>
      <c r="E123" s="1" t="s">
        <v>455</v>
      </c>
      <c r="F123" s="1" t="s">
        <v>472</v>
      </c>
      <c r="G123" s="1" t="s">
        <v>474</v>
      </c>
      <c r="H123" s="1" t="s">
        <v>394</v>
      </c>
      <c r="I123" s="1" t="s">
        <v>166</v>
      </c>
      <c r="J123" s="1" t="s">
        <v>8</v>
      </c>
      <c r="K123" s="1" t="s">
        <v>5</v>
      </c>
      <c r="L123" s="1" t="s">
        <v>15</v>
      </c>
      <c r="M123" s="1" t="s">
        <v>17</v>
      </c>
      <c r="N123" s="1">
        <v>2012</v>
      </c>
      <c r="O123" s="1" t="s">
        <v>440</v>
      </c>
      <c r="P123" s="1" t="s">
        <v>471</v>
      </c>
      <c r="Q123" s="1" t="s">
        <v>457</v>
      </c>
      <c r="R123" s="11" t="s">
        <v>398</v>
      </c>
      <c r="S123" s="11" t="s">
        <v>398</v>
      </c>
      <c r="T123" s="11" t="s">
        <v>398</v>
      </c>
      <c r="U123" s="1" t="s">
        <v>399</v>
      </c>
      <c r="W123" s="1" t="s">
        <v>400</v>
      </c>
      <c r="X123" s="1" t="s">
        <v>401</v>
      </c>
      <c r="Y123" s="1" t="s">
        <v>426</v>
      </c>
      <c r="Z123" s="1" t="s">
        <v>409</v>
      </c>
      <c r="AA123" s="1" t="s">
        <v>409</v>
      </c>
      <c r="AB123" s="1" t="s">
        <v>473</v>
      </c>
      <c r="AC123" s="12">
        <v>43613</v>
      </c>
      <c r="AD123" s="13" t="str">
        <f t="shared" si="9"/>
        <v>ACTIVO CALIFICADO</v>
      </c>
      <c r="AE123" s="11">
        <f t="shared" si="18"/>
        <v>5</v>
      </c>
      <c r="AF123" s="11">
        <f t="shared" si="18"/>
        <v>5</v>
      </c>
      <c r="AG123" s="11">
        <f t="shared" si="18"/>
        <v>5</v>
      </c>
      <c r="AH123" s="11" t="str">
        <f>LOOKUP(U123,Clasifica,'[1]V. Seguridad'!$D$4:$D$18)</f>
        <v>Alto</v>
      </c>
      <c r="AI123" s="11" t="e">
        <f>LOOKUP(V123,HWSW,'[1]V. Seguridad'!$E$22:$E$25)</f>
        <v>#N/A</v>
      </c>
      <c r="AJ123" s="11" t="str">
        <f>LOOKUP(W123,'[1]V. Seguridad'!$C$31:$C$35,'[1]V. Seguridad'!$E$31:$E$35)</f>
        <v>Medio</v>
      </c>
      <c r="AK123" s="11" t="str">
        <f t="shared" si="10"/>
        <v>Medio</v>
      </c>
      <c r="AL123" s="11">
        <f t="shared" si="17"/>
        <v>3</v>
      </c>
      <c r="AM123" s="11">
        <f t="shared" si="17"/>
        <v>0</v>
      </c>
      <c r="AN123" s="11">
        <f t="shared" si="17"/>
        <v>2</v>
      </c>
      <c r="AO123" s="11">
        <f t="shared" si="17"/>
        <v>2</v>
      </c>
      <c r="AP123" s="11">
        <f>IF(X123="",0,(LOOKUP(X123,Dispo,'[1]V. Seguridad'!$D$41:$D$45)*(LOOKUP(Y123,Tiempo,VTiempo))))</f>
        <v>3</v>
      </c>
      <c r="AQ123" s="11">
        <f t="shared" si="11"/>
        <v>3</v>
      </c>
      <c r="AR123" s="14" t="str">
        <f t="shared" si="12"/>
        <v>Alto</v>
      </c>
      <c r="AS123" s="1" t="str">
        <f>LOOKUP(U123,Clasifica,'[1]V. Seguridad'!$F$4:$F$18)</f>
        <v>REVISAR CON JURÍDICA</v>
      </c>
      <c r="AT123" s="1" t="str">
        <f>LOOKUP(U123,'[1]V. Seguridad'!$C$4:$C$18,'[1]V. Seguridad'!$E$4:$E$18)</f>
        <v>Otra norma legal o constitucional</v>
      </c>
      <c r="AU123" s="1" t="str">
        <f t="shared" si="13"/>
        <v>Otra norma legal o constitucional</v>
      </c>
      <c r="AV123" s="1" t="str">
        <f>LOOKUP(U123,'[1]V. Seguridad'!$C$4:$C$18,'[1]V. Seguridad'!$G$4:$G$18)</f>
        <v>REVISAR CON JURÍDICA</v>
      </c>
    </row>
    <row r="124" spans="2:48" ht="105" customHeight="1" x14ac:dyDescent="0.25">
      <c r="B124" s="1" t="s">
        <v>215</v>
      </c>
      <c r="C124" s="1" t="s">
        <v>217</v>
      </c>
      <c r="D124" s="1" t="s">
        <v>478</v>
      </c>
      <c r="E124" s="1" t="s">
        <v>392</v>
      </c>
      <c r="F124" s="1" t="s">
        <v>393</v>
      </c>
      <c r="G124" s="1"/>
      <c r="H124" s="1" t="s">
        <v>394</v>
      </c>
      <c r="I124" s="1" t="s">
        <v>218</v>
      </c>
      <c r="J124" s="1" t="s">
        <v>8</v>
      </c>
      <c r="K124" s="1" t="s">
        <v>5</v>
      </c>
      <c r="L124" s="1" t="s">
        <v>15</v>
      </c>
      <c r="M124" s="1" t="s">
        <v>175</v>
      </c>
      <c r="N124" s="1">
        <v>2012</v>
      </c>
      <c r="O124" s="1" t="s">
        <v>395</v>
      </c>
      <c r="P124" s="1" t="s">
        <v>479</v>
      </c>
      <c r="Q124" s="1" t="s">
        <v>479</v>
      </c>
      <c r="R124" s="11" t="s">
        <v>398</v>
      </c>
      <c r="S124" s="11" t="s">
        <v>398</v>
      </c>
      <c r="T124" s="11" t="s">
        <v>398</v>
      </c>
      <c r="U124" s="1" t="s">
        <v>399</v>
      </c>
      <c r="W124" s="1" t="s">
        <v>400</v>
      </c>
      <c r="X124" s="1" t="s">
        <v>406</v>
      </c>
      <c r="Y124" s="1" t="s">
        <v>402</v>
      </c>
      <c r="Z124" s="1" t="s">
        <v>409</v>
      </c>
      <c r="AA124" s="1" t="s">
        <v>409</v>
      </c>
      <c r="AB124" s="1" t="s">
        <v>480</v>
      </c>
      <c r="AC124" s="12">
        <v>43699</v>
      </c>
      <c r="AD124" s="13" t="str">
        <f t="shared" si="9"/>
        <v>ACTIVO CALIFICADO</v>
      </c>
      <c r="AE124" s="11">
        <f t="shared" si="18"/>
        <v>5</v>
      </c>
      <c r="AF124" s="11">
        <f t="shared" si="18"/>
        <v>5</v>
      </c>
      <c r="AG124" s="11">
        <f t="shared" si="18"/>
        <v>5</v>
      </c>
      <c r="AH124" s="11" t="str">
        <f>LOOKUP(U124,Clasifica,'[1]V. Seguridad'!$D$4:$D$18)</f>
        <v>Alto</v>
      </c>
      <c r="AI124" s="11" t="e">
        <f>LOOKUP(V124,HWSW,'[1]V. Seguridad'!$E$22:$E$25)</f>
        <v>#N/A</v>
      </c>
      <c r="AJ124" s="11" t="str">
        <f>LOOKUP(W124,'[1]V. Seguridad'!$C$31:$C$35,'[1]V. Seguridad'!$E$31:$E$35)</f>
        <v>Medio</v>
      </c>
      <c r="AK124" s="11" t="str">
        <f t="shared" si="10"/>
        <v>Bajo</v>
      </c>
      <c r="AL124" s="11">
        <f t="shared" si="17"/>
        <v>3</v>
      </c>
      <c r="AM124" s="11">
        <f t="shared" si="17"/>
        <v>0</v>
      </c>
      <c r="AN124" s="11">
        <f t="shared" si="17"/>
        <v>2</v>
      </c>
      <c r="AO124" s="11">
        <f t="shared" si="17"/>
        <v>1</v>
      </c>
      <c r="AP124" s="11">
        <f>IF(X124="",0,(LOOKUP(X124,Dispo,'[1]V. Seguridad'!$D$41:$D$45)*(LOOKUP(Y124,Tiempo,VTiempo))))</f>
        <v>1.25</v>
      </c>
      <c r="AQ124" s="11">
        <f t="shared" si="11"/>
        <v>3</v>
      </c>
      <c r="AR124" s="14" t="str">
        <f t="shared" si="12"/>
        <v>Alto</v>
      </c>
      <c r="AS124" s="1" t="str">
        <f>LOOKUP(U124,Clasifica,'[1]V. Seguridad'!$F$4:$F$18)</f>
        <v>REVISAR CON JURÍDICA</v>
      </c>
      <c r="AT124" s="1" t="str">
        <f>LOOKUP(U124,'[1]V. Seguridad'!$C$4:$C$18,'[1]V. Seguridad'!$E$4:$E$18)</f>
        <v>Otra norma legal o constitucional</v>
      </c>
      <c r="AU124" s="1" t="str">
        <f t="shared" si="13"/>
        <v>Otra norma legal o constitucional</v>
      </c>
      <c r="AV124" s="1" t="str">
        <f>LOOKUP(U124,'[1]V. Seguridad'!$C$4:$C$18,'[1]V. Seguridad'!$G$4:$G$18)</f>
        <v>REVISAR CON JURÍDICA</v>
      </c>
    </row>
    <row r="125" spans="2:48" ht="60" x14ac:dyDescent="0.25">
      <c r="B125" s="1" t="s">
        <v>216</v>
      </c>
      <c r="C125" s="1" t="s">
        <v>89</v>
      </c>
      <c r="D125" s="1" t="s">
        <v>478</v>
      </c>
      <c r="E125" s="1" t="s">
        <v>392</v>
      </c>
      <c r="F125" s="1" t="s">
        <v>393</v>
      </c>
      <c r="G125" s="1"/>
      <c r="H125" s="1" t="s">
        <v>394</v>
      </c>
      <c r="I125" s="1" t="s">
        <v>219</v>
      </c>
      <c r="J125" s="1" t="s">
        <v>8</v>
      </c>
      <c r="K125" s="1" t="s">
        <v>5</v>
      </c>
      <c r="L125" s="1" t="s">
        <v>15</v>
      </c>
      <c r="M125" s="1" t="s">
        <v>220</v>
      </c>
      <c r="N125" s="1">
        <v>2008</v>
      </c>
      <c r="O125" s="1" t="s">
        <v>395</v>
      </c>
      <c r="P125" s="1" t="s">
        <v>479</v>
      </c>
      <c r="Q125" s="1" t="s">
        <v>453</v>
      </c>
      <c r="R125" s="11" t="s">
        <v>398</v>
      </c>
      <c r="S125" s="11" t="s">
        <v>398</v>
      </c>
      <c r="T125" s="11" t="s">
        <v>398</v>
      </c>
      <c r="U125" s="1" t="s">
        <v>399</v>
      </c>
      <c r="W125" s="1" t="s">
        <v>400</v>
      </c>
      <c r="X125" s="1" t="s">
        <v>406</v>
      </c>
      <c r="Y125" s="1" t="s">
        <v>402</v>
      </c>
      <c r="Z125" s="1" t="s">
        <v>409</v>
      </c>
      <c r="AA125" s="1" t="s">
        <v>409</v>
      </c>
      <c r="AB125" s="1" t="s">
        <v>480</v>
      </c>
      <c r="AC125" s="12">
        <v>43699</v>
      </c>
      <c r="AD125" s="13" t="str">
        <f t="shared" si="9"/>
        <v>ACTIVO CALIFICADO</v>
      </c>
      <c r="AE125" s="11">
        <f t="shared" si="18"/>
        <v>5</v>
      </c>
      <c r="AF125" s="11">
        <f t="shared" si="18"/>
        <v>5</v>
      </c>
      <c r="AG125" s="11">
        <f t="shared" si="18"/>
        <v>5</v>
      </c>
      <c r="AH125" s="11" t="str">
        <f>LOOKUP(U125,Clasifica,'[1]V. Seguridad'!$D$4:$D$18)</f>
        <v>Alto</v>
      </c>
      <c r="AI125" s="11" t="e">
        <f>LOOKUP(V125,HWSW,'[1]V. Seguridad'!$E$22:$E$25)</f>
        <v>#N/A</v>
      </c>
      <c r="AJ125" s="11" t="str">
        <f>LOOKUP(W125,'[1]V. Seguridad'!$C$31:$C$35,'[1]V. Seguridad'!$E$31:$E$35)</f>
        <v>Medio</v>
      </c>
      <c r="AK125" s="11" t="str">
        <f t="shared" si="10"/>
        <v>Bajo</v>
      </c>
      <c r="AL125" s="11">
        <f t="shared" si="17"/>
        <v>3</v>
      </c>
      <c r="AM125" s="11">
        <f t="shared" si="17"/>
        <v>0</v>
      </c>
      <c r="AN125" s="11">
        <f t="shared" si="17"/>
        <v>2</v>
      </c>
      <c r="AO125" s="11">
        <f t="shared" si="17"/>
        <v>1</v>
      </c>
      <c r="AP125" s="11">
        <f>IF(X125="",0,(LOOKUP(X125,Dispo,'[1]V. Seguridad'!$D$41:$D$45)*(LOOKUP(Y125,Tiempo,VTiempo))))</f>
        <v>1.25</v>
      </c>
      <c r="AQ125" s="11">
        <f t="shared" si="11"/>
        <v>3</v>
      </c>
      <c r="AR125" s="14" t="str">
        <f t="shared" si="12"/>
        <v>Alto</v>
      </c>
      <c r="AS125" s="1" t="str">
        <f>LOOKUP(U125,Clasifica,'[1]V. Seguridad'!$F$4:$F$18)</f>
        <v>REVISAR CON JURÍDICA</v>
      </c>
      <c r="AT125" s="1" t="str">
        <f>LOOKUP(U125,'[1]V. Seguridad'!$C$4:$C$18,'[1]V. Seguridad'!$E$4:$E$18)</f>
        <v>Otra norma legal o constitucional</v>
      </c>
      <c r="AU125" s="1" t="str">
        <f t="shared" si="13"/>
        <v>Otra norma legal o constitucional</v>
      </c>
      <c r="AV125" s="1" t="str">
        <f>LOOKUP(U125,'[1]V. Seguridad'!$C$4:$C$18,'[1]V. Seguridad'!$G$4:$G$18)</f>
        <v>REVISAR CON JURÍDICA</v>
      </c>
    </row>
    <row r="126" spans="2:48" ht="45" x14ac:dyDescent="0.25">
      <c r="B126" s="1" t="s">
        <v>223</v>
      </c>
      <c r="C126" s="1" t="s">
        <v>224</v>
      </c>
      <c r="D126" s="1" t="s">
        <v>391</v>
      </c>
      <c r="E126" s="1" t="s">
        <v>392</v>
      </c>
      <c r="F126" s="1" t="s">
        <v>481</v>
      </c>
      <c r="G126" s="1"/>
      <c r="H126" s="1" t="s">
        <v>394</v>
      </c>
      <c r="I126" s="1" t="s">
        <v>338</v>
      </c>
      <c r="J126" s="1" t="s">
        <v>8</v>
      </c>
      <c r="K126" s="1" t="s">
        <v>5</v>
      </c>
      <c r="L126" s="1" t="s">
        <v>15</v>
      </c>
      <c r="M126" s="1" t="s">
        <v>39</v>
      </c>
      <c r="N126" s="1">
        <v>2012</v>
      </c>
      <c r="O126" s="1" t="s">
        <v>395</v>
      </c>
      <c r="P126" s="1" t="s">
        <v>396</v>
      </c>
      <c r="Q126" s="1" t="s">
        <v>417</v>
      </c>
      <c r="R126" s="11" t="s">
        <v>398</v>
      </c>
      <c r="S126" s="11" t="s">
        <v>398</v>
      </c>
      <c r="T126" s="11" t="s">
        <v>398</v>
      </c>
      <c r="U126" s="1" t="s">
        <v>399</v>
      </c>
      <c r="V126" t="s">
        <v>482</v>
      </c>
      <c r="W126" s="1" t="s">
        <v>400</v>
      </c>
      <c r="X126" s="1" t="s">
        <v>406</v>
      </c>
      <c r="Y126" s="1" t="s">
        <v>408</v>
      </c>
      <c r="Z126" s="1" t="s">
        <v>403</v>
      </c>
      <c r="AA126" s="1" t="s">
        <v>403</v>
      </c>
      <c r="AB126" s="1" t="s">
        <v>483</v>
      </c>
      <c r="AC126" s="12">
        <v>43706</v>
      </c>
      <c r="AD126" s="13" t="str">
        <f t="shared" si="9"/>
        <v>ACTIVO CALIFICADO</v>
      </c>
      <c r="AE126" s="11">
        <f t="shared" si="18"/>
        <v>5</v>
      </c>
      <c r="AF126" s="11">
        <f t="shared" si="18"/>
        <v>5</v>
      </c>
      <c r="AG126" s="11">
        <f t="shared" si="18"/>
        <v>5</v>
      </c>
      <c r="AH126" s="11" t="str">
        <f>LOOKUP(U126,Clasifica,'[1]V. Seguridad'!$D$4:$D$18)</f>
        <v>Alto</v>
      </c>
      <c r="AI126" s="11" t="str">
        <f>LOOKUP(V126,HWSW,'[1]V. Seguridad'!$E$22:$E$25)</f>
        <v>Alto</v>
      </c>
      <c r="AJ126" s="11" t="str">
        <f>LOOKUP(W126,'[1]V. Seguridad'!$C$31:$C$35,'[1]V. Seguridad'!$E$31:$E$35)</f>
        <v>Medio</v>
      </c>
      <c r="AK126" s="11" t="str">
        <f t="shared" si="10"/>
        <v>Bajo</v>
      </c>
      <c r="AL126" s="11">
        <f t="shared" si="17"/>
        <v>3</v>
      </c>
      <c r="AM126" s="11">
        <f t="shared" si="17"/>
        <v>3</v>
      </c>
      <c r="AN126" s="11">
        <f t="shared" si="17"/>
        <v>2</v>
      </c>
      <c r="AO126" s="11">
        <f t="shared" si="17"/>
        <v>1</v>
      </c>
      <c r="AP126" s="11">
        <f>IF(X126="",0,(LOOKUP(X126,Dispo,'[1]V. Seguridad'!$D$41:$D$45)*(LOOKUP(Y126,Tiempo,VTiempo))))</f>
        <v>2</v>
      </c>
      <c r="AQ126" s="11">
        <f t="shared" si="11"/>
        <v>3</v>
      </c>
      <c r="AR126" s="14" t="str">
        <f t="shared" si="12"/>
        <v>Alto</v>
      </c>
      <c r="AS126" s="1" t="str">
        <f>LOOKUP(U126,Clasifica,'[1]V. Seguridad'!$F$4:$F$18)</f>
        <v>REVISAR CON JURÍDICA</v>
      </c>
      <c r="AT126" s="1" t="str">
        <f>LOOKUP(U126,'[1]V. Seguridad'!$C$4:$C$18,'[1]V. Seguridad'!$E$4:$E$18)</f>
        <v>Otra norma legal o constitucional</v>
      </c>
      <c r="AU126" s="1" t="str">
        <f t="shared" si="13"/>
        <v>Otra norma legal o constitucional</v>
      </c>
      <c r="AV126" s="1" t="str">
        <f>LOOKUP(U126,'[1]V. Seguridad'!$C$4:$C$18,'[1]V. Seguridad'!$G$4:$G$18)</f>
        <v>REVISAR CON JURÍDICA</v>
      </c>
    </row>
    <row r="127" spans="2:48" ht="45" x14ac:dyDescent="0.25">
      <c r="B127" s="1" t="s">
        <v>19</v>
      </c>
      <c r="C127" s="1" t="s">
        <v>10</v>
      </c>
      <c r="D127" s="1" t="s">
        <v>391</v>
      </c>
      <c r="E127" s="1" t="s">
        <v>392</v>
      </c>
      <c r="F127" s="1" t="s">
        <v>481</v>
      </c>
      <c r="G127" s="1"/>
      <c r="H127" s="1" t="s">
        <v>394</v>
      </c>
      <c r="I127" s="1" t="s">
        <v>30</v>
      </c>
      <c r="J127" s="1" t="s">
        <v>8</v>
      </c>
      <c r="K127" s="1" t="s">
        <v>5</v>
      </c>
      <c r="L127" s="1" t="s">
        <v>15</v>
      </c>
      <c r="M127" s="1" t="s">
        <v>17</v>
      </c>
      <c r="N127" s="1">
        <v>2012</v>
      </c>
      <c r="O127" s="1" t="s">
        <v>395</v>
      </c>
      <c r="P127" s="1" t="s">
        <v>396</v>
      </c>
      <c r="Q127" s="1" t="s">
        <v>417</v>
      </c>
      <c r="R127" s="11" t="s">
        <v>398</v>
      </c>
      <c r="S127" s="11" t="s">
        <v>398</v>
      </c>
      <c r="T127" s="11" t="s">
        <v>398</v>
      </c>
      <c r="U127" s="1" t="s">
        <v>399</v>
      </c>
      <c r="V127" t="s">
        <v>482</v>
      </c>
      <c r="W127" s="1" t="s">
        <v>400</v>
      </c>
      <c r="X127" s="1" t="s">
        <v>410</v>
      </c>
      <c r="Y127" s="1" t="s">
        <v>423</v>
      </c>
      <c r="Z127" s="1" t="s">
        <v>403</v>
      </c>
      <c r="AA127" s="1" t="s">
        <v>403</v>
      </c>
      <c r="AB127" s="1" t="s">
        <v>483</v>
      </c>
      <c r="AC127" s="12">
        <v>43706</v>
      </c>
      <c r="AD127" s="13" t="str">
        <f t="shared" si="9"/>
        <v>ACTIVO CALIFICADO</v>
      </c>
      <c r="AE127" s="11">
        <f t="shared" si="18"/>
        <v>5</v>
      </c>
      <c r="AF127" s="11">
        <f t="shared" si="18"/>
        <v>5</v>
      </c>
      <c r="AG127" s="11">
        <f t="shared" si="18"/>
        <v>5</v>
      </c>
      <c r="AH127" s="11" t="str">
        <f>LOOKUP(U127,Clasifica,'[1]V. Seguridad'!$D$4:$D$18)</f>
        <v>Alto</v>
      </c>
      <c r="AI127" s="11" t="str">
        <f>LOOKUP(V127,HWSW,'[1]V. Seguridad'!$E$22:$E$25)</f>
        <v>Alto</v>
      </c>
      <c r="AJ127" s="11" t="str">
        <f>LOOKUP(W127,'[1]V. Seguridad'!$C$31:$C$35,'[1]V. Seguridad'!$E$31:$E$35)</f>
        <v>Medio</v>
      </c>
      <c r="AK127" s="11" t="str">
        <f t="shared" si="10"/>
        <v>Alto</v>
      </c>
      <c r="AL127" s="11">
        <f t="shared" si="17"/>
        <v>3</v>
      </c>
      <c r="AM127" s="11">
        <f t="shared" si="17"/>
        <v>3</v>
      </c>
      <c r="AN127" s="11">
        <f t="shared" si="17"/>
        <v>2</v>
      </c>
      <c r="AO127" s="11">
        <f t="shared" si="17"/>
        <v>3</v>
      </c>
      <c r="AP127" s="11">
        <f>IF(X127="",0,(LOOKUP(X127,Dispo,'[1]V. Seguridad'!$D$41:$D$45)*(LOOKUP(Y127,Tiempo,VTiempo))))</f>
        <v>3.375</v>
      </c>
      <c r="AQ127" s="11">
        <f t="shared" si="11"/>
        <v>3</v>
      </c>
      <c r="AR127" s="14" t="str">
        <f t="shared" si="12"/>
        <v>Alto</v>
      </c>
      <c r="AS127" s="1" t="str">
        <f>LOOKUP(U127,Clasifica,'[1]V. Seguridad'!$F$4:$F$18)</f>
        <v>REVISAR CON JURÍDICA</v>
      </c>
      <c r="AT127" s="1" t="str">
        <f>LOOKUP(U127,'[1]V. Seguridad'!$C$4:$C$18,'[1]V. Seguridad'!$E$4:$E$18)</f>
        <v>Otra norma legal o constitucional</v>
      </c>
      <c r="AU127" s="1" t="str">
        <f t="shared" si="13"/>
        <v>Otra norma legal o constitucional</v>
      </c>
      <c r="AV127" s="1" t="str">
        <f>LOOKUP(U127,'[1]V. Seguridad'!$C$4:$C$18,'[1]V. Seguridad'!$G$4:$G$18)</f>
        <v>REVISAR CON JURÍDICA</v>
      </c>
    </row>
    <row r="128" spans="2:48" ht="68.25" customHeight="1" x14ac:dyDescent="0.25">
      <c r="B128" s="1" t="s">
        <v>225</v>
      </c>
      <c r="C128" s="1" t="s">
        <v>106</v>
      </c>
      <c r="D128" s="1" t="s">
        <v>391</v>
      </c>
      <c r="E128" s="1" t="s">
        <v>392</v>
      </c>
      <c r="F128" s="1" t="s">
        <v>481</v>
      </c>
      <c r="G128" s="1"/>
      <c r="H128" s="1" t="s">
        <v>394</v>
      </c>
      <c r="I128" s="1" t="s">
        <v>339</v>
      </c>
      <c r="J128" s="1" t="s">
        <v>8</v>
      </c>
      <c r="K128" s="1" t="s">
        <v>5</v>
      </c>
      <c r="L128" s="1" t="s">
        <v>15</v>
      </c>
      <c r="M128" s="1" t="s">
        <v>17</v>
      </c>
      <c r="N128" s="1">
        <v>2012</v>
      </c>
      <c r="O128" s="1" t="s">
        <v>395</v>
      </c>
      <c r="P128" s="1" t="s">
        <v>396</v>
      </c>
      <c r="Q128" s="1" t="s">
        <v>417</v>
      </c>
      <c r="R128" s="11" t="s">
        <v>398</v>
      </c>
      <c r="S128" s="11" t="s">
        <v>398</v>
      </c>
      <c r="T128" s="11" t="s">
        <v>398</v>
      </c>
      <c r="U128" s="1" t="s">
        <v>399</v>
      </c>
      <c r="W128" s="1" t="s">
        <v>400</v>
      </c>
      <c r="X128" s="1" t="s">
        <v>406</v>
      </c>
      <c r="Y128" s="1" t="s">
        <v>408</v>
      </c>
      <c r="Z128" s="1" t="s">
        <v>403</v>
      </c>
      <c r="AA128" s="1" t="s">
        <v>403</v>
      </c>
      <c r="AB128" s="1" t="s">
        <v>483</v>
      </c>
      <c r="AC128" s="12">
        <v>43706</v>
      </c>
      <c r="AD128" s="13" t="str">
        <f t="shared" si="9"/>
        <v>ACTIVO CALIFICADO</v>
      </c>
      <c r="AE128" s="11">
        <f t="shared" si="18"/>
        <v>5</v>
      </c>
      <c r="AF128" s="11">
        <f t="shared" si="18"/>
        <v>5</v>
      </c>
      <c r="AG128" s="11">
        <f t="shared" si="18"/>
        <v>5</v>
      </c>
      <c r="AH128" s="11" t="str">
        <f>LOOKUP(U128,Clasifica,'[1]V. Seguridad'!$D$4:$D$18)</f>
        <v>Alto</v>
      </c>
      <c r="AI128" s="11" t="e">
        <f>LOOKUP(V128,HWSW,'[1]V. Seguridad'!$E$22:$E$25)</f>
        <v>#N/A</v>
      </c>
      <c r="AJ128" s="11" t="str">
        <f>LOOKUP(W128,'[1]V. Seguridad'!$C$31:$C$35,'[1]V. Seguridad'!$E$31:$E$35)</f>
        <v>Medio</v>
      </c>
      <c r="AK128" s="11" t="str">
        <f t="shared" si="10"/>
        <v>Bajo</v>
      </c>
      <c r="AL128" s="11">
        <f t="shared" si="17"/>
        <v>3</v>
      </c>
      <c r="AM128" s="11">
        <f t="shared" si="17"/>
        <v>0</v>
      </c>
      <c r="AN128" s="11">
        <f t="shared" si="17"/>
        <v>2</v>
      </c>
      <c r="AO128" s="11">
        <f t="shared" si="17"/>
        <v>1</v>
      </c>
      <c r="AP128" s="11">
        <f>IF(X128="",0,(LOOKUP(X128,Dispo,'[1]V. Seguridad'!$D$41:$D$45)*(LOOKUP(Y128,Tiempo,VTiempo))))</f>
        <v>2</v>
      </c>
      <c r="AQ128" s="11">
        <f t="shared" si="11"/>
        <v>3</v>
      </c>
      <c r="AR128" s="14" t="str">
        <f t="shared" si="12"/>
        <v>Alto</v>
      </c>
      <c r="AS128" s="1" t="str">
        <f>LOOKUP(U128,Clasifica,'[1]V. Seguridad'!$F$4:$F$18)</f>
        <v>REVISAR CON JURÍDICA</v>
      </c>
      <c r="AT128" s="1" t="str">
        <f>LOOKUP(U128,'[1]V. Seguridad'!$C$4:$C$18,'[1]V. Seguridad'!$E$4:$E$18)</f>
        <v>Otra norma legal o constitucional</v>
      </c>
      <c r="AU128" s="1" t="str">
        <f t="shared" si="13"/>
        <v>Otra norma legal o constitucional</v>
      </c>
      <c r="AV128" s="1" t="str">
        <f>LOOKUP(U128,'[1]V. Seguridad'!$C$4:$C$18,'[1]V. Seguridad'!$G$4:$G$18)</f>
        <v>REVISAR CON JURÍDICA</v>
      </c>
    </row>
    <row r="129" spans="2:48" ht="45" x14ac:dyDescent="0.25">
      <c r="B129" s="1" t="s">
        <v>226</v>
      </c>
      <c r="C129" s="1" t="s">
        <v>224</v>
      </c>
      <c r="D129" s="1" t="s">
        <v>391</v>
      </c>
      <c r="E129" s="1" t="s">
        <v>392</v>
      </c>
      <c r="F129" s="1" t="s">
        <v>415</v>
      </c>
      <c r="G129" s="1"/>
      <c r="H129" s="1" t="s">
        <v>394</v>
      </c>
      <c r="I129" s="1" t="s">
        <v>340</v>
      </c>
      <c r="J129" s="1" t="s">
        <v>8</v>
      </c>
      <c r="K129" s="1" t="s">
        <v>5</v>
      </c>
      <c r="L129" s="1" t="s">
        <v>15</v>
      </c>
      <c r="M129" s="1" t="s">
        <v>227</v>
      </c>
      <c r="N129" s="1">
        <v>2012</v>
      </c>
      <c r="O129" s="1" t="s">
        <v>395</v>
      </c>
      <c r="P129" s="1" t="s">
        <v>396</v>
      </c>
      <c r="Q129" s="1" t="s">
        <v>417</v>
      </c>
      <c r="R129" s="11" t="s">
        <v>398</v>
      </c>
      <c r="S129" s="11" t="s">
        <v>398</v>
      </c>
      <c r="T129" s="11" t="s">
        <v>398</v>
      </c>
      <c r="U129" s="1" t="s">
        <v>399</v>
      </c>
      <c r="W129" s="1" t="s">
        <v>400</v>
      </c>
      <c r="X129" s="1" t="s">
        <v>425</v>
      </c>
      <c r="Y129" s="1" t="s">
        <v>408</v>
      </c>
      <c r="Z129" s="1" t="s">
        <v>403</v>
      </c>
      <c r="AA129" s="1" t="s">
        <v>403</v>
      </c>
      <c r="AB129" s="1" t="s">
        <v>483</v>
      </c>
      <c r="AC129" s="12">
        <v>43706</v>
      </c>
      <c r="AD129" s="13" t="str">
        <f t="shared" si="9"/>
        <v>ACTIVO CALIFICADO</v>
      </c>
      <c r="AE129" s="11">
        <f t="shared" si="18"/>
        <v>5</v>
      </c>
      <c r="AF129" s="11">
        <f t="shared" si="18"/>
        <v>5</v>
      </c>
      <c r="AG129" s="11">
        <f t="shared" si="18"/>
        <v>5</v>
      </c>
      <c r="AH129" s="11" t="str">
        <f>LOOKUP(U129,Clasifica,'[1]V. Seguridad'!$D$4:$D$18)</f>
        <v>Alto</v>
      </c>
      <c r="AI129" s="11" t="e">
        <f>LOOKUP(V129,HWSW,'[1]V. Seguridad'!$E$22:$E$25)</f>
        <v>#N/A</v>
      </c>
      <c r="AJ129" s="11" t="str">
        <f>LOOKUP(W129,'[1]V. Seguridad'!$C$31:$C$35,'[1]V. Seguridad'!$E$31:$E$35)</f>
        <v>Medio</v>
      </c>
      <c r="AK129" s="11" t="str">
        <f t="shared" si="10"/>
        <v>Bajo</v>
      </c>
      <c r="AL129" s="11">
        <f t="shared" si="17"/>
        <v>3</v>
      </c>
      <c r="AM129" s="11">
        <f t="shared" si="17"/>
        <v>0</v>
      </c>
      <c r="AN129" s="11">
        <f t="shared" si="17"/>
        <v>2</v>
      </c>
      <c r="AO129" s="11">
        <f t="shared" si="17"/>
        <v>1</v>
      </c>
      <c r="AP129" s="11">
        <f>IF(X129="",0,(LOOKUP(X129,Dispo,'[1]V. Seguridad'!$D$41:$D$45)*(LOOKUP(Y129,Tiempo,VTiempo))))</f>
        <v>1</v>
      </c>
      <c r="AQ129" s="11">
        <f t="shared" si="11"/>
        <v>3</v>
      </c>
      <c r="AR129" s="14" t="str">
        <f t="shared" si="12"/>
        <v>Alto</v>
      </c>
      <c r="AS129" s="1" t="str">
        <f>LOOKUP(U129,Clasifica,'[1]V. Seguridad'!$F$4:$F$18)</f>
        <v>REVISAR CON JURÍDICA</v>
      </c>
      <c r="AT129" s="1" t="str">
        <f>LOOKUP(U129,'[1]V. Seguridad'!$C$4:$C$18,'[1]V. Seguridad'!$E$4:$E$18)</f>
        <v>Otra norma legal o constitucional</v>
      </c>
      <c r="AU129" s="1" t="str">
        <f t="shared" si="13"/>
        <v>Otra norma legal o constitucional</v>
      </c>
      <c r="AV129" s="1" t="str">
        <f>LOOKUP(U129,'[1]V. Seguridad'!$C$4:$C$18,'[1]V. Seguridad'!$G$4:$G$18)</f>
        <v>REVISAR CON JURÍDICA</v>
      </c>
    </row>
    <row r="130" spans="2:48" ht="45" x14ac:dyDescent="0.25">
      <c r="B130" s="1" t="s">
        <v>19</v>
      </c>
      <c r="C130" s="1" t="s">
        <v>10</v>
      </c>
      <c r="D130" s="1" t="s">
        <v>391</v>
      </c>
      <c r="E130" s="1" t="s">
        <v>392</v>
      </c>
      <c r="F130" s="1" t="s">
        <v>415</v>
      </c>
      <c r="G130" s="1"/>
      <c r="H130" s="1" t="s">
        <v>394</v>
      </c>
      <c r="I130" s="1" t="s">
        <v>30</v>
      </c>
      <c r="J130" s="1" t="s">
        <v>8</v>
      </c>
      <c r="K130" s="1" t="s">
        <v>5</v>
      </c>
      <c r="L130" s="1" t="s">
        <v>15</v>
      </c>
      <c r="M130" s="1" t="s">
        <v>17</v>
      </c>
      <c r="N130" s="1">
        <v>2012</v>
      </c>
      <c r="O130" s="1" t="s">
        <v>395</v>
      </c>
      <c r="P130" s="1" t="s">
        <v>396</v>
      </c>
      <c r="Q130" s="1" t="s">
        <v>417</v>
      </c>
      <c r="R130" s="11" t="s">
        <v>398</v>
      </c>
      <c r="S130" s="11" t="s">
        <v>398</v>
      </c>
      <c r="T130" s="11" t="s">
        <v>398</v>
      </c>
      <c r="U130" s="1" t="s">
        <v>399</v>
      </c>
      <c r="W130" s="1" t="s">
        <v>400</v>
      </c>
      <c r="X130" s="1" t="s">
        <v>401</v>
      </c>
      <c r="Y130" s="1" t="s">
        <v>408</v>
      </c>
      <c r="Z130" s="1" t="s">
        <v>403</v>
      </c>
      <c r="AA130" s="1" t="s">
        <v>403</v>
      </c>
      <c r="AB130" s="1" t="s">
        <v>483</v>
      </c>
      <c r="AC130" s="12">
        <v>43706</v>
      </c>
      <c r="AD130" s="13" t="str">
        <f t="shared" si="9"/>
        <v>ACTIVO CALIFICADO</v>
      </c>
      <c r="AE130" s="11">
        <f t="shared" si="18"/>
        <v>5</v>
      </c>
      <c r="AF130" s="11">
        <f t="shared" si="18"/>
        <v>5</v>
      </c>
      <c r="AG130" s="11">
        <f t="shared" si="18"/>
        <v>5</v>
      </c>
      <c r="AH130" s="11" t="str">
        <f>LOOKUP(U130,Clasifica,'[1]V. Seguridad'!$D$4:$D$18)</f>
        <v>Alto</v>
      </c>
      <c r="AI130" s="11" t="e">
        <f>LOOKUP(V130,HWSW,'[1]V. Seguridad'!$E$22:$E$25)</f>
        <v>#N/A</v>
      </c>
      <c r="AJ130" s="11" t="str">
        <f>LOOKUP(W130,'[1]V. Seguridad'!$C$31:$C$35,'[1]V. Seguridad'!$E$31:$E$35)</f>
        <v>Medio</v>
      </c>
      <c r="AK130" s="11" t="str">
        <f t="shared" si="10"/>
        <v>Alto</v>
      </c>
      <c r="AL130" s="11">
        <f t="shared" ref="AL130:AO145" si="19">IF(U130="",0,IF(AH130="Bajo",1,IF(AH130="Medio",2,3)))</f>
        <v>3</v>
      </c>
      <c r="AM130" s="11">
        <f t="shared" si="19"/>
        <v>0</v>
      </c>
      <c r="AN130" s="11">
        <f t="shared" si="19"/>
        <v>2</v>
      </c>
      <c r="AO130" s="11">
        <f t="shared" si="19"/>
        <v>3</v>
      </c>
      <c r="AP130" s="11">
        <f>IF(X130="",0,(LOOKUP(X130,Dispo,'[1]V. Seguridad'!$D$41:$D$45)*(LOOKUP(Y130,Tiempo,VTiempo))))</f>
        <v>4</v>
      </c>
      <c r="AQ130" s="11">
        <f t="shared" si="11"/>
        <v>3</v>
      </c>
      <c r="AR130" s="14" t="str">
        <f t="shared" si="12"/>
        <v>Alto</v>
      </c>
      <c r="AS130" s="1" t="str">
        <f>LOOKUP(U130,Clasifica,'[1]V. Seguridad'!$F$4:$F$18)</f>
        <v>REVISAR CON JURÍDICA</v>
      </c>
      <c r="AT130" s="1" t="str">
        <f>LOOKUP(U130,'[1]V. Seguridad'!$C$4:$C$18,'[1]V. Seguridad'!$E$4:$E$18)</f>
        <v>Otra norma legal o constitucional</v>
      </c>
      <c r="AU130" s="1" t="str">
        <f t="shared" si="13"/>
        <v>Otra norma legal o constitucional</v>
      </c>
      <c r="AV130" s="1" t="str">
        <f>LOOKUP(U130,'[1]V. Seguridad'!$C$4:$C$18,'[1]V. Seguridad'!$G$4:$G$18)</f>
        <v>REVISAR CON JURÍDICA</v>
      </c>
    </row>
    <row r="131" spans="2:48" ht="60" x14ac:dyDescent="0.25">
      <c r="B131" s="1" t="s">
        <v>221</v>
      </c>
      <c r="C131" s="1" t="s">
        <v>10</v>
      </c>
      <c r="D131" s="1" t="s">
        <v>391</v>
      </c>
      <c r="E131" s="1" t="s">
        <v>392</v>
      </c>
      <c r="F131" s="1" t="s">
        <v>415</v>
      </c>
      <c r="G131" s="1"/>
      <c r="H131" s="1" t="s">
        <v>394</v>
      </c>
      <c r="I131" s="1" t="s">
        <v>308</v>
      </c>
      <c r="J131" s="1" t="s">
        <v>8</v>
      </c>
      <c r="K131" s="1" t="s">
        <v>5</v>
      </c>
      <c r="L131" s="1" t="s">
        <v>15</v>
      </c>
      <c r="M131" s="1" t="s">
        <v>17</v>
      </c>
      <c r="N131" s="1">
        <v>2012</v>
      </c>
      <c r="O131" s="1" t="s">
        <v>395</v>
      </c>
      <c r="P131" s="1" t="s">
        <v>396</v>
      </c>
      <c r="Q131" s="1" t="s">
        <v>417</v>
      </c>
      <c r="R131" s="11" t="s">
        <v>398</v>
      </c>
      <c r="S131" s="11" t="s">
        <v>398</v>
      </c>
      <c r="T131" s="11" t="s">
        <v>398</v>
      </c>
      <c r="U131" s="1" t="s">
        <v>399</v>
      </c>
      <c r="W131" s="1" t="s">
        <v>400</v>
      </c>
      <c r="X131" s="1" t="s">
        <v>406</v>
      </c>
      <c r="Y131" s="1" t="s">
        <v>408</v>
      </c>
      <c r="Z131" s="1" t="s">
        <v>403</v>
      </c>
      <c r="AA131" s="1" t="s">
        <v>403</v>
      </c>
      <c r="AB131" s="1" t="s">
        <v>483</v>
      </c>
      <c r="AC131" s="12">
        <v>43706</v>
      </c>
      <c r="AD131" s="13" t="str">
        <f t="shared" si="9"/>
        <v>ACTIVO CALIFICADO</v>
      </c>
      <c r="AE131" s="11">
        <f t="shared" si="18"/>
        <v>5</v>
      </c>
      <c r="AF131" s="11">
        <f t="shared" si="18"/>
        <v>5</v>
      </c>
      <c r="AG131" s="11">
        <f t="shared" si="18"/>
        <v>5</v>
      </c>
      <c r="AH131" s="11" t="str">
        <f>LOOKUP(U131,Clasifica,'[1]V. Seguridad'!$D$4:$D$18)</f>
        <v>Alto</v>
      </c>
      <c r="AI131" s="11" t="e">
        <f>LOOKUP(V131,HWSW,'[1]V. Seguridad'!$E$22:$E$25)</f>
        <v>#N/A</v>
      </c>
      <c r="AJ131" s="11" t="str">
        <f>LOOKUP(W131,'[1]V. Seguridad'!$C$31:$C$35,'[1]V. Seguridad'!$E$31:$E$35)</f>
        <v>Medio</v>
      </c>
      <c r="AK131" s="11" t="str">
        <f t="shared" si="10"/>
        <v>Bajo</v>
      </c>
      <c r="AL131" s="11">
        <f t="shared" si="19"/>
        <v>3</v>
      </c>
      <c r="AM131" s="11">
        <f t="shared" si="19"/>
        <v>0</v>
      </c>
      <c r="AN131" s="11">
        <f t="shared" si="19"/>
        <v>2</v>
      </c>
      <c r="AO131" s="11">
        <f t="shared" si="19"/>
        <v>1</v>
      </c>
      <c r="AP131" s="11">
        <f>IF(X131="",0,(LOOKUP(X131,Dispo,'[1]V. Seguridad'!$D$41:$D$45)*(LOOKUP(Y131,Tiempo,VTiempo))))</f>
        <v>2</v>
      </c>
      <c r="AQ131" s="11">
        <f t="shared" si="11"/>
        <v>3</v>
      </c>
      <c r="AR131" s="14" t="str">
        <f t="shared" si="12"/>
        <v>Alto</v>
      </c>
      <c r="AS131" s="1" t="str">
        <f>LOOKUP(U131,Clasifica,'[1]V. Seguridad'!$F$4:$F$18)</f>
        <v>REVISAR CON JURÍDICA</v>
      </c>
      <c r="AT131" s="1" t="str">
        <f>LOOKUP(U131,'[1]V. Seguridad'!$C$4:$C$18,'[1]V. Seguridad'!$E$4:$E$18)</f>
        <v>Otra norma legal o constitucional</v>
      </c>
      <c r="AU131" s="1" t="str">
        <f t="shared" si="13"/>
        <v>Otra norma legal o constitucional</v>
      </c>
      <c r="AV131" s="1" t="str">
        <f>LOOKUP(U131,'[1]V. Seguridad'!$C$4:$C$18,'[1]V. Seguridad'!$G$4:$G$18)</f>
        <v>REVISAR CON JURÍDICA</v>
      </c>
    </row>
    <row r="132" spans="2:48" ht="60" x14ac:dyDescent="0.25">
      <c r="B132" s="16" t="s">
        <v>252</v>
      </c>
      <c r="C132" s="1" t="s">
        <v>28</v>
      </c>
      <c r="D132" s="1" t="s">
        <v>484</v>
      </c>
      <c r="E132" s="1" t="s">
        <v>414</v>
      </c>
      <c r="F132" s="1" t="s">
        <v>485</v>
      </c>
      <c r="G132" s="1" t="s">
        <v>486</v>
      </c>
      <c r="H132" s="1" t="s">
        <v>394</v>
      </c>
      <c r="I132" s="1" t="s">
        <v>253</v>
      </c>
      <c r="J132" s="1" t="s">
        <v>8</v>
      </c>
      <c r="K132" s="1" t="s">
        <v>5</v>
      </c>
      <c r="L132" s="1" t="s">
        <v>15</v>
      </c>
      <c r="M132" s="1" t="s">
        <v>17</v>
      </c>
      <c r="N132" s="1">
        <v>2012</v>
      </c>
      <c r="O132" s="1" t="s">
        <v>395</v>
      </c>
      <c r="P132" s="1" t="s">
        <v>487</v>
      </c>
      <c r="Q132" s="1" t="s">
        <v>417</v>
      </c>
      <c r="R132" s="11" t="s">
        <v>398</v>
      </c>
      <c r="S132" s="11" t="s">
        <v>398</v>
      </c>
      <c r="T132" s="11" t="s">
        <v>398</v>
      </c>
      <c r="U132" s="1" t="s">
        <v>399</v>
      </c>
      <c r="V132" s="1"/>
      <c r="W132" s="1" t="s">
        <v>400</v>
      </c>
      <c r="X132" s="1" t="s">
        <v>406</v>
      </c>
      <c r="Y132" s="1" t="s">
        <v>402</v>
      </c>
      <c r="Z132" s="1" t="s">
        <v>488</v>
      </c>
      <c r="AA132" s="1" t="s">
        <v>403</v>
      </c>
      <c r="AB132" s="1" t="s">
        <v>489</v>
      </c>
      <c r="AC132" s="12">
        <v>43703</v>
      </c>
      <c r="AD132" s="13" t="str">
        <f t="shared" ref="AD132:AD166" si="20">IF((AE132+AF132+AG132+AL132+AM132+AN132+AO132+AP132)&gt;0,"ACTIVO CALIFICADO","FALTA INFORMACIÓN")</f>
        <v>ACTIVO CALIFICADO</v>
      </c>
      <c r="AE132" s="11">
        <f t="shared" si="18"/>
        <v>5</v>
      </c>
      <c r="AF132" s="11">
        <f t="shared" si="18"/>
        <v>5</v>
      </c>
      <c r="AG132" s="11">
        <f t="shared" si="18"/>
        <v>5</v>
      </c>
      <c r="AH132" s="11" t="str">
        <f>LOOKUP(U132,Clasifica,'[1]V. Seguridad'!$D$4:$D$18)</f>
        <v>Alto</v>
      </c>
      <c r="AI132" s="11" t="e">
        <f>LOOKUP(V132,HWSW,'[1]V. Seguridad'!$E$22:$E$25)</f>
        <v>#N/A</v>
      </c>
      <c r="AJ132" s="11" t="str">
        <f>LOOKUP(W132,'[1]V. Seguridad'!$C$31:$C$35,'[1]V. Seguridad'!$E$31:$E$35)</f>
        <v>Medio</v>
      </c>
      <c r="AK132" s="11" t="str">
        <f t="shared" ref="AK132:AK166" si="21">IF(AND(AP132&gt;=0,AP132&lt;=2),"Bajo",IF(AND(AP132&gt;=2.1,AP132&lt;=3),"Medio",IF(AND(AP132&gt;=3.1,AP132&lt;=5),"Alto")))</f>
        <v>Bajo</v>
      </c>
      <c r="AL132" s="11">
        <f t="shared" si="19"/>
        <v>3</v>
      </c>
      <c r="AM132" s="11">
        <f t="shared" si="19"/>
        <v>0</v>
      </c>
      <c r="AN132" s="11">
        <f t="shared" si="19"/>
        <v>2</v>
      </c>
      <c r="AO132" s="11">
        <f t="shared" si="19"/>
        <v>1</v>
      </c>
      <c r="AP132" s="11">
        <f>IF(X132="",0,(LOOKUP(X132,Dispo,'[1]V. Seguridad'!$D$41:$D$45)*(LOOKUP(Y132,Tiempo,VTiempo))))</f>
        <v>1.25</v>
      </c>
      <c r="AQ132" s="11">
        <f t="shared" ref="AQ132:AQ166" si="22">MAXA(AL132,AN132,AO132,AM132)</f>
        <v>3</v>
      </c>
      <c r="AR132" s="14" t="str">
        <f t="shared" ref="AR132:AR166" si="23">IF(AQ132=1,"Bajo",IF(AQ132=2,"Medio","Alto"))</f>
        <v>Alto</v>
      </c>
      <c r="AS132" s="1" t="str">
        <f>LOOKUP(U132,Clasifica,'[1]V. Seguridad'!$F$4:$F$18)</f>
        <v>REVISAR CON JURÍDICA</v>
      </c>
      <c r="AT132" s="1" t="str">
        <f>LOOKUP(U132,'[1]V. Seguridad'!$C$4:$C$18,'[1]V. Seguridad'!$E$4:$E$18)</f>
        <v>Otra norma legal o constitucional</v>
      </c>
      <c r="AU132" s="1" t="str">
        <f t="shared" ref="AU132:AU166" si="24">AT132</f>
        <v>Otra norma legal o constitucional</v>
      </c>
      <c r="AV132" s="1" t="str">
        <f>LOOKUP(U132,'[1]V. Seguridad'!$C$4:$C$18,'[1]V. Seguridad'!$G$4:$G$18)</f>
        <v>REVISAR CON JURÍDICA</v>
      </c>
    </row>
    <row r="133" spans="2:48" ht="45" x14ac:dyDescent="0.25">
      <c r="B133" s="1" t="s">
        <v>254</v>
      </c>
      <c r="C133" s="1" t="s">
        <v>12</v>
      </c>
      <c r="D133" s="1" t="s">
        <v>490</v>
      </c>
      <c r="E133" s="1" t="s">
        <v>414</v>
      </c>
      <c r="F133" s="1" t="s">
        <v>491</v>
      </c>
      <c r="G133" s="1" t="s">
        <v>7</v>
      </c>
      <c r="H133" s="1" t="s">
        <v>394</v>
      </c>
      <c r="I133" s="1" t="s">
        <v>255</v>
      </c>
      <c r="J133" s="1" t="s">
        <v>8</v>
      </c>
      <c r="K133" s="1" t="s">
        <v>5</v>
      </c>
      <c r="L133" s="1" t="s">
        <v>14</v>
      </c>
      <c r="M133" s="1" t="s">
        <v>17</v>
      </c>
      <c r="N133" s="1">
        <v>2000</v>
      </c>
      <c r="O133" s="1" t="s">
        <v>492</v>
      </c>
      <c r="P133" s="1" t="s">
        <v>493</v>
      </c>
      <c r="Q133" s="1" t="s">
        <v>417</v>
      </c>
      <c r="R133" s="11" t="s">
        <v>398</v>
      </c>
      <c r="S133" s="11" t="s">
        <v>398</v>
      </c>
      <c r="T133" s="11" t="s">
        <v>398</v>
      </c>
      <c r="U133" s="1" t="s">
        <v>399</v>
      </c>
      <c r="V133" s="1" t="s">
        <v>400</v>
      </c>
      <c r="W133" s="1" t="s">
        <v>400</v>
      </c>
      <c r="X133" s="1" t="s">
        <v>410</v>
      </c>
      <c r="Y133" s="1" t="s">
        <v>435</v>
      </c>
      <c r="Z133" s="11"/>
      <c r="AA133" s="1" t="s">
        <v>403</v>
      </c>
      <c r="AB133" s="1" t="s">
        <v>494</v>
      </c>
      <c r="AC133" s="12">
        <v>43971</v>
      </c>
      <c r="AD133" s="13" t="str">
        <f t="shared" si="20"/>
        <v>ACTIVO CALIFICADO</v>
      </c>
      <c r="AE133" s="11">
        <f t="shared" si="18"/>
        <v>5</v>
      </c>
      <c r="AF133" s="11">
        <f t="shared" si="18"/>
        <v>5</v>
      </c>
      <c r="AG133" s="11">
        <f t="shared" si="18"/>
        <v>5</v>
      </c>
      <c r="AH133" s="11" t="str">
        <f>LOOKUP(U133,Clasifica,'[1]V. Seguridad'!$D$4:$D$18)</f>
        <v>Alto</v>
      </c>
      <c r="AI133" s="11" t="str">
        <f>LOOKUP(V133,HWSW,'[1]V. Seguridad'!$E$22:$E$25)</f>
        <v>Bajo</v>
      </c>
      <c r="AJ133" s="11" t="str">
        <f>LOOKUP(W133,'[1]V. Seguridad'!$C$31:$C$35,'[1]V. Seguridad'!$E$31:$E$35)</f>
        <v>Medio</v>
      </c>
      <c r="AK133" s="11" t="str">
        <f t="shared" si="21"/>
        <v>Bajo</v>
      </c>
      <c r="AL133" s="11">
        <f t="shared" si="19"/>
        <v>3</v>
      </c>
      <c r="AM133" s="11">
        <f t="shared" si="19"/>
        <v>1</v>
      </c>
      <c r="AN133" s="11">
        <f t="shared" si="19"/>
        <v>2</v>
      </c>
      <c r="AO133" s="11">
        <f t="shared" si="19"/>
        <v>1</v>
      </c>
      <c r="AP133" s="11">
        <f>IF(X133="",0,(LOOKUP(X133,Dispo,'[1]V. Seguridad'!$D$41:$D$45)*(LOOKUP(Y133,Tiempo,VTiempo))))</f>
        <v>0.375</v>
      </c>
      <c r="AQ133" s="11">
        <f t="shared" si="22"/>
        <v>3</v>
      </c>
      <c r="AR133" s="14" t="str">
        <f t="shared" si="23"/>
        <v>Alto</v>
      </c>
      <c r="AS133" s="1" t="str">
        <f>LOOKUP(U133,Clasifica,'[1]V. Seguridad'!$F$4:$F$18)</f>
        <v>REVISAR CON JURÍDICA</v>
      </c>
      <c r="AT133" s="1" t="str">
        <f>LOOKUP(U133,'[1]V. Seguridad'!$C$4:$C$18,'[1]V. Seguridad'!$E$4:$E$18)</f>
        <v>Otra norma legal o constitucional</v>
      </c>
      <c r="AU133" s="1" t="str">
        <f t="shared" si="24"/>
        <v>Otra norma legal o constitucional</v>
      </c>
      <c r="AV133" s="1" t="str">
        <f>LOOKUP(U133,'[1]V. Seguridad'!$C$4:$C$18,'[1]V. Seguridad'!$G$4:$G$18)</f>
        <v>REVISAR CON JURÍDICA</v>
      </c>
    </row>
    <row r="134" spans="2:48" ht="45" x14ac:dyDescent="0.25">
      <c r="B134" s="1" t="s">
        <v>256</v>
      </c>
      <c r="C134" s="1" t="s">
        <v>257</v>
      </c>
      <c r="D134" s="1" t="s">
        <v>490</v>
      </c>
      <c r="E134" s="1" t="s">
        <v>414</v>
      </c>
      <c r="F134" s="1" t="s">
        <v>491</v>
      </c>
      <c r="G134" s="1" t="s">
        <v>7</v>
      </c>
      <c r="H134" s="1" t="s">
        <v>394</v>
      </c>
      <c r="I134" s="1" t="s">
        <v>258</v>
      </c>
      <c r="J134" s="1" t="s">
        <v>8</v>
      </c>
      <c r="K134" s="1" t="s">
        <v>5</v>
      </c>
      <c r="L134" s="1" t="s">
        <v>259</v>
      </c>
      <c r="M134" s="1" t="s">
        <v>260</v>
      </c>
      <c r="N134" s="1">
        <v>2000</v>
      </c>
      <c r="O134" s="1" t="s">
        <v>492</v>
      </c>
      <c r="P134" s="1" t="s">
        <v>493</v>
      </c>
      <c r="Q134" s="1" t="s">
        <v>417</v>
      </c>
      <c r="R134" s="11" t="s">
        <v>398</v>
      </c>
      <c r="S134" s="11" t="s">
        <v>398</v>
      </c>
      <c r="T134" s="11" t="s">
        <v>398</v>
      </c>
      <c r="U134" s="1" t="s">
        <v>399</v>
      </c>
      <c r="V134" s="1" t="s">
        <v>482</v>
      </c>
      <c r="W134" s="1" t="s">
        <v>400</v>
      </c>
      <c r="X134" s="1" t="s">
        <v>410</v>
      </c>
      <c r="Y134" s="1" t="s">
        <v>435</v>
      </c>
      <c r="Z134" s="11"/>
      <c r="AA134" s="1" t="s">
        <v>403</v>
      </c>
      <c r="AB134" s="1" t="s">
        <v>495</v>
      </c>
      <c r="AC134" s="12">
        <v>43713</v>
      </c>
      <c r="AD134" s="13" t="str">
        <f t="shared" si="20"/>
        <v>ACTIVO CALIFICADO</v>
      </c>
      <c r="AE134" s="11">
        <f t="shared" si="18"/>
        <v>5</v>
      </c>
      <c r="AF134" s="11">
        <f t="shared" si="18"/>
        <v>5</v>
      </c>
      <c r="AG134" s="11">
        <f t="shared" si="18"/>
        <v>5</v>
      </c>
      <c r="AH134" s="11" t="str">
        <f>LOOKUP(U134,Clasifica,'[1]V. Seguridad'!$D$4:$D$18)</f>
        <v>Alto</v>
      </c>
      <c r="AI134" s="11" t="str">
        <f>LOOKUP(V134,HWSW,'[1]V. Seguridad'!$E$22:$E$25)</f>
        <v>Alto</v>
      </c>
      <c r="AJ134" s="11" t="str">
        <f>LOOKUP(W134,'[1]V. Seguridad'!$C$31:$C$35,'[1]V. Seguridad'!$E$31:$E$35)</f>
        <v>Medio</v>
      </c>
      <c r="AK134" s="11" t="str">
        <f t="shared" si="21"/>
        <v>Bajo</v>
      </c>
      <c r="AL134" s="11">
        <f t="shared" si="19"/>
        <v>3</v>
      </c>
      <c r="AM134" s="11">
        <f t="shared" si="19"/>
        <v>3</v>
      </c>
      <c r="AN134" s="11">
        <f t="shared" si="19"/>
        <v>2</v>
      </c>
      <c r="AO134" s="11">
        <f t="shared" si="19"/>
        <v>1</v>
      </c>
      <c r="AP134" s="11">
        <f>IF(X134="",0,(LOOKUP(X134,Dispo,'[1]V. Seguridad'!$D$41:$D$45)*(LOOKUP(Y134,Tiempo,VTiempo))))</f>
        <v>0.375</v>
      </c>
      <c r="AQ134" s="11">
        <f t="shared" si="22"/>
        <v>3</v>
      </c>
      <c r="AR134" s="14" t="str">
        <f t="shared" si="23"/>
        <v>Alto</v>
      </c>
      <c r="AS134" s="1" t="str">
        <f>LOOKUP(U134,Clasifica,'[1]V. Seguridad'!$F$4:$F$18)</f>
        <v>REVISAR CON JURÍDICA</v>
      </c>
      <c r="AT134" s="1" t="str">
        <f>LOOKUP(U134,'[1]V. Seguridad'!$C$4:$C$18,'[1]V. Seguridad'!$E$4:$E$18)</f>
        <v>Otra norma legal o constitucional</v>
      </c>
      <c r="AU134" s="1" t="str">
        <f t="shared" si="24"/>
        <v>Otra norma legal o constitucional</v>
      </c>
      <c r="AV134" s="1" t="str">
        <f>LOOKUP(U134,'[1]V. Seguridad'!$C$4:$C$18,'[1]V. Seguridad'!$G$4:$G$18)</f>
        <v>REVISAR CON JURÍDICA</v>
      </c>
    </row>
    <row r="135" spans="2:48" ht="60" x14ac:dyDescent="0.25">
      <c r="B135" s="1" t="s">
        <v>261</v>
      </c>
      <c r="C135" s="1" t="s">
        <v>250</v>
      </c>
      <c r="D135" s="1" t="s">
        <v>490</v>
      </c>
      <c r="E135" s="1" t="s">
        <v>414</v>
      </c>
      <c r="F135" s="1" t="s">
        <v>491</v>
      </c>
      <c r="G135" s="1" t="s">
        <v>7</v>
      </c>
      <c r="H135" s="1" t="s">
        <v>394</v>
      </c>
      <c r="I135" s="1" t="s">
        <v>262</v>
      </c>
      <c r="J135" s="1" t="s">
        <v>8</v>
      </c>
      <c r="K135" s="1" t="s">
        <v>5</v>
      </c>
      <c r="L135" s="1" t="s">
        <v>14</v>
      </c>
      <c r="M135" s="1" t="s">
        <v>17</v>
      </c>
      <c r="N135" s="1">
        <v>1995</v>
      </c>
      <c r="O135" s="1" t="s">
        <v>428</v>
      </c>
      <c r="P135" s="1" t="s">
        <v>493</v>
      </c>
      <c r="Q135" s="1" t="s">
        <v>496</v>
      </c>
      <c r="R135" s="11" t="s">
        <v>398</v>
      </c>
      <c r="S135" s="11" t="s">
        <v>398</v>
      </c>
      <c r="T135" s="11" t="s">
        <v>398</v>
      </c>
      <c r="U135" s="1" t="s">
        <v>399</v>
      </c>
      <c r="V135" s="1"/>
      <c r="W135" s="1" t="s">
        <v>400</v>
      </c>
      <c r="X135" s="1" t="s">
        <v>401</v>
      </c>
      <c r="Y135" s="1" t="s">
        <v>402</v>
      </c>
      <c r="Z135" s="11"/>
      <c r="AA135" s="1" t="s">
        <v>403</v>
      </c>
      <c r="AB135" s="1" t="s">
        <v>495</v>
      </c>
      <c r="AC135" s="12">
        <v>43713</v>
      </c>
      <c r="AD135" s="13" t="str">
        <f t="shared" si="20"/>
        <v>ACTIVO CALIFICADO</v>
      </c>
      <c r="AE135" s="11">
        <f t="shared" si="18"/>
        <v>5</v>
      </c>
      <c r="AF135" s="11">
        <f t="shared" si="18"/>
        <v>5</v>
      </c>
      <c r="AG135" s="11">
        <f t="shared" si="18"/>
        <v>5</v>
      </c>
      <c r="AH135" s="11" t="str">
        <f>LOOKUP(U135,Clasifica,'[1]V. Seguridad'!$D$4:$D$18)</f>
        <v>Alto</v>
      </c>
      <c r="AI135" s="11" t="e">
        <f>LOOKUP(V135,HWSW,'[1]V. Seguridad'!$E$22:$E$25)</f>
        <v>#N/A</v>
      </c>
      <c r="AJ135" s="11" t="str">
        <f>LOOKUP(W135,'[1]V. Seguridad'!$C$31:$C$35,'[1]V. Seguridad'!$E$31:$E$35)</f>
        <v>Medio</v>
      </c>
      <c r="AK135" s="11" t="str">
        <f t="shared" si="21"/>
        <v>Medio</v>
      </c>
      <c r="AL135" s="11">
        <f t="shared" si="19"/>
        <v>3</v>
      </c>
      <c r="AM135" s="11">
        <f t="shared" si="19"/>
        <v>0</v>
      </c>
      <c r="AN135" s="11">
        <f t="shared" si="19"/>
        <v>2</v>
      </c>
      <c r="AO135" s="11">
        <f t="shared" si="19"/>
        <v>2</v>
      </c>
      <c r="AP135" s="11">
        <f>IF(X135="",0,(LOOKUP(X135,Dispo,'[1]V. Seguridad'!$D$41:$D$45)*(LOOKUP(Y135,Tiempo,VTiempo))))</f>
        <v>2.5</v>
      </c>
      <c r="AQ135" s="11">
        <f t="shared" si="22"/>
        <v>3</v>
      </c>
      <c r="AR135" s="14" t="str">
        <f t="shared" si="23"/>
        <v>Alto</v>
      </c>
      <c r="AS135" s="1" t="str">
        <f>LOOKUP(U135,Clasifica,'[1]V. Seguridad'!$F$4:$F$18)</f>
        <v>REVISAR CON JURÍDICA</v>
      </c>
      <c r="AT135" s="1" t="str">
        <f>LOOKUP(U135,'[1]V. Seguridad'!$C$4:$C$18,'[1]V. Seguridad'!$E$4:$E$18)</f>
        <v>Otra norma legal o constitucional</v>
      </c>
      <c r="AU135" s="1" t="str">
        <f t="shared" si="24"/>
        <v>Otra norma legal o constitucional</v>
      </c>
      <c r="AV135" s="1" t="str">
        <f>LOOKUP(U135,'[1]V. Seguridad'!$C$4:$C$18,'[1]V. Seguridad'!$G$4:$G$18)</f>
        <v>REVISAR CON JURÍDICA</v>
      </c>
    </row>
    <row r="136" spans="2:48" ht="60" x14ac:dyDescent="0.25">
      <c r="B136" s="1" t="s">
        <v>263</v>
      </c>
      <c r="C136" s="1" t="s">
        <v>250</v>
      </c>
      <c r="D136" s="1" t="s">
        <v>490</v>
      </c>
      <c r="E136" s="1" t="s">
        <v>414</v>
      </c>
      <c r="F136" s="1" t="s">
        <v>491</v>
      </c>
      <c r="G136" s="1" t="s">
        <v>497</v>
      </c>
      <c r="H136" s="1" t="s">
        <v>394</v>
      </c>
      <c r="I136" s="1" t="s">
        <v>264</v>
      </c>
      <c r="J136" s="1" t="s">
        <v>8</v>
      </c>
      <c r="K136" s="1" t="s">
        <v>5</v>
      </c>
      <c r="L136" s="1" t="s">
        <v>14</v>
      </c>
      <c r="M136" s="1" t="s">
        <v>17</v>
      </c>
      <c r="N136" s="1">
        <v>2007</v>
      </c>
      <c r="O136" s="1" t="s">
        <v>428</v>
      </c>
      <c r="P136" s="1" t="s">
        <v>493</v>
      </c>
      <c r="Q136" s="1" t="s">
        <v>496</v>
      </c>
      <c r="R136" s="11" t="s">
        <v>398</v>
      </c>
      <c r="S136" s="11" t="s">
        <v>398</v>
      </c>
      <c r="T136" s="11" t="s">
        <v>398</v>
      </c>
      <c r="U136" s="1" t="s">
        <v>399</v>
      </c>
      <c r="V136" s="1"/>
      <c r="W136" s="1" t="s">
        <v>400</v>
      </c>
      <c r="X136" s="1" t="s">
        <v>406</v>
      </c>
      <c r="Y136" s="1" t="s">
        <v>438</v>
      </c>
      <c r="Z136" s="1"/>
      <c r="AA136" s="1" t="s">
        <v>403</v>
      </c>
      <c r="AB136" s="1" t="s">
        <v>498</v>
      </c>
      <c r="AC136" s="12">
        <v>43703</v>
      </c>
      <c r="AD136" s="13" t="str">
        <f t="shared" si="20"/>
        <v>ACTIVO CALIFICADO</v>
      </c>
      <c r="AE136" s="11">
        <f t="shared" si="18"/>
        <v>5</v>
      </c>
      <c r="AF136" s="11">
        <f t="shared" si="18"/>
        <v>5</v>
      </c>
      <c r="AG136" s="11">
        <f t="shared" si="18"/>
        <v>5</v>
      </c>
      <c r="AH136" s="11" t="str">
        <f>LOOKUP(U136,Clasifica,'[1]V. Seguridad'!$D$4:$D$18)</f>
        <v>Alto</v>
      </c>
      <c r="AI136" s="11" t="e">
        <f>LOOKUP(V136,HWSW,'[1]V. Seguridad'!$E$22:$E$25)</f>
        <v>#N/A</v>
      </c>
      <c r="AJ136" s="11" t="str">
        <f>LOOKUP(W136,'[1]V. Seguridad'!$C$31:$C$35,'[1]V. Seguridad'!$E$31:$E$35)</f>
        <v>Medio</v>
      </c>
      <c r="AK136" s="11" t="str">
        <f t="shared" si="21"/>
        <v>Bajo</v>
      </c>
      <c r="AL136" s="11">
        <f t="shared" si="19"/>
        <v>3</v>
      </c>
      <c r="AM136" s="11">
        <f t="shared" si="19"/>
        <v>0</v>
      </c>
      <c r="AN136" s="11">
        <f t="shared" si="19"/>
        <v>2</v>
      </c>
      <c r="AO136" s="11">
        <f t="shared" si="19"/>
        <v>1</v>
      </c>
      <c r="AP136" s="11">
        <f>IF(X136="",0,(LOOKUP(X136,Dispo,'[1]V. Seguridad'!$D$41:$D$45)*(LOOKUP(Y136,Tiempo,VTiempo))))</f>
        <v>0.5</v>
      </c>
      <c r="AQ136" s="11">
        <f t="shared" si="22"/>
        <v>3</v>
      </c>
      <c r="AR136" s="14" t="str">
        <f t="shared" si="23"/>
        <v>Alto</v>
      </c>
      <c r="AS136" s="1" t="str">
        <f>LOOKUP(U136,Clasifica,'[1]V. Seguridad'!$F$4:$F$18)</f>
        <v>REVISAR CON JURÍDICA</v>
      </c>
      <c r="AT136" s="1" t="str">
        <f>LOOKUP(U136,'[1]V. Seguridad'!$C$4:$C$18,'[1]V. Seguridad'!$E$4:$E$18)</f>
        <v>Otra norma legal o constitucional</v>
      </c>
      <c r="AU136" s="1" t="str">
        <f t="shared" si="24"/>
        <v>Otra norma legal o constitucional</v>
      </c>
      <c r="AV136" s="1" t="str">
        <f>LOOKUP(U136,'[1]V. Seguridad'!$C$4:$C$18,'[1]V. Seguridad'!$G$4:$G$18)</f>
        <v>REVISAR CON JURÍDICA</v>
      </c>
    </row>
    <row r="137" spans="2:48" ht="45" x14ac:dyDescent="0.25">
      <c r="B137" s="1" t="s">
        <v>265</v>
      </c>
      <c r="C137" s="1" t="s">
        <v>250</v>
      </c>
      <c r="D137" s="1" t="s">
        <v>490</v>
      </c>
      <c r="E137" s="1" t="s">
        <v>414</v>
      </c>
      <c r="F137" s="1" t="s">
        <v>491</v>
      </c>
      <c r="G137" s="1" t="s">
        <v>499</v>
      </c>
      <c r="H137" s="1" t="s">
        <v>394</v>
      </c>
      <c r="I137" s="1" t="s">
        <v>266</v>
      </c>
      <c r="J137" s="1" t="s">
        <v>8</v>
      </c>
      <c r="K137" s="1" t="s">
        <v>5</v>
      </c>
      <c r="L137" s="1" t="s">
        <v>14</v>
      </c>
      <c r="M137" s="1" t="s">
        <v>17</v>
      </c>
      <c r="N137" s="1">
        <v>2012</v>
      </c>
      <c r="O137" s="1" t="s">
        <v>428</v>
      </c>
      <c r="P137" s="1" t="s">
        <v>493</v>
      </c>
      <c r="Q137" s="1" t="s">
        <v>417</v>
      </c>
      <c r="R137" s="11" t="s">
        <v>398</v>
      </c>
      <c r="S137" s="11" t="s">
        <v>398</v>
      </c>
      <c r="T137" s="11" t="s">
        <v>398</v>
      </c>
      <c r="U137" s="1" t="s">
        <v>399</v>
      </c>
      <c r="V137" s="1"/>
      <c r="W137" s="1" t="s">
        <v>400</v>
      </c>
      <c r="X137" s="1" t="s">
        <v>425</v>
      </c>
      <c r="Y137" s="1" t="s">
        <v>408</v>
      </c>
      <c r="Z137" s="1"/>
      <c r="AA137" s="1" t="s">
        <v>403</v>
      </c>
      <c r="AB137" s="1" t="s">
        <v>500</v>
      </c>
      <c r="AC137" s="12">
        <v>43703</v>
      </c>
      <c r="AD137" s="13" t="str">
        <f t="shared" si="20"/>
        <v>ACTIVO CALIFICADO</v>
      </c>
      <c r="AE137" s="11">
        <f t="shared" si="18"/>
        <v>5</v>
      </c>
      <c r="AF137" s="11">
        <f t="shared" si="18"/>
        <v>5</v>
      </c>
      <c r="AG137" s="11">
        <f t="shared" si="18"/>
        <v>5</v>
      </c>
      <c r="AH137" s="11" t="str">
        <f>LOOKUP(U137,Clasifica,'[1]V. Seguridad'!$D$4:$D$18)</f>
        <v>Alto</v>
      </c>
      <c r="AI137" s="11" t="e">
        <f>LOOKUP(V137,HWSW,'[1]V. Seguridad'!$E$22:$E$25)</f>
        <v>#N/A</v>
      </c>
      <c r="AJ137" s="11" t="str">
        <f>LOOKUP(W137,'[1]V. Seguridad'!$C$31:$C$35,'[1]V. Seguridad'!$E$31:$E$35)</f>
        <v>Medio</v>
      </c>
      <c r="AK137" s="11" t="str">
        <f t="shared" si="21"/>
        <v>Bajo</v>
      </c>
      <c r="AL137" s="11">
        <f t="shared" si="19"/>
        <v>3</v>
      </c>
      <c r="AM137" s="11">
        <f t="shared" si="19"/>
        <v>0</v>
      </c>
      <c r="AN137" s="11">
        <f t="shared" si="19"/>
        <v>2</v>
      </c>
      <c r="AO137" s="11">
        <f t="shared" si="19"/>
        <v>1</v>
      </c>
      <c r="AP137" s="11">
        <f>IF(X137="",0,(LOOKUP(X137,Dispo,'[1]V. Seguridad'!$D$41:$D$45)*(LOOKUP(Y137,Tiempo,VTiempo))))</f>
        <v>1</v>
      </c>
      <c r="AQ137" s="11">
        <f t="shared" si="22"/>
        <v>3</v>
      </c>
      <c r="AR137" s="14" t="str">
        <f t="shared" si="23"/>
        <v>Alto</v>
      </c>
      <c r="AS137" s="1" t="str">
        <f>LOOKUP(U137,Clasifica,'[1]V. Seguridad'!$F$4:$F$18)</f>
        <v>REVISAR CON JURÍDICA</v>
      </c>
      <c r="AT137" s="1" t="str">
        <f>LOOKUP(U137,'[1]V. Seguridad'!$C$4:$C$18,'[1]V. Seguridad'!$E$4:$E$18)</f>
        <v>Otra norma legal o constitucional</v>
      </c>
      <c r="AU137" s="1" t="str">
        <f t="shared" si="24"/>
        <v>Otra norma legal o constitucional</v>
      </c>
      <c r="AV137" s="1" t="str">
        <f>LOOKUP(U137,'[1]V. Seguridad'!$C$4:$C$18,'[1]V. Seguridad'!$G$4:$G$18)</f>
        <v>REVISAR CON JURÍDICA</v>
      </c>
    </row>
    <row r="138" spans="2:48" ht="60" x14ac:dyDescent="0.25">
      <c r="B138" s="1" t="s">
        <v>267</v>
      </c>
      <c r="C138" s="1" t="s">
        <v>268</v>
      </c>
      <c r="D138" s="1" t="s">
        <v>490</v>
      </c>
      <c r="E138" s="1" t="s">
        <v>414</v>
      </c>
      <c r="F138" s="1" t="s">
        <v>491</v>
      </c>
      <c r="G138" s="1" t="s">
        <v>499</v>
      </c>
      <c r="H138" s="1" t="s">
        <v>394</v>
      </c>
      <c r="I138" s="1" t="s">
        <v>269</v>
      </c>
      <c r="J138" s="1" t="s">
        <v>8</v>
      </c>
      <c r="K138" s="1" t="s">
        <v>5</v>
      </c>
      <c r="L138" s="1" t="s">
        <v>14</v>
      </c>
      <c r="M138" s="1" t="s">
        <v>251</v>
      </c>
      <c r="N138" s="1">
        <v>1995</v>
      </c>
      <c r="O138" s="1" t="s">
        <v>405</v>
      </c>
      <c r="P138" s="1" t="s">
        <v>493</v>
      </c>
      <c r="Q138" s="1" t="s">
        <v>417</v>
      </c>
      <c r="R138" s="11" t="s">
        <v>398</v>
      </c>
      <c r="S138" s="11" t="s">
        <v>398</v>
      </c>
      <c r="T138" s="11" t="s">
        <v>398</v>
      </c>
      <c r="U138" s="1" t="s">
        <v>399</v>
      </c>
      <c r="V138" s="1"/>
      <c r="W138" s="1" t="s">
        <v>400</v>
      </c>
      <c r="X138" s="1" t="s">
        <v>401</v>
      </c>
      <c r="Y138" s="1" t="s">
        <v>408</v>
      </c>
      <c r="Z138" s="1"/>
      <c r="AA138" s="1" t="s">
        <v>403</v>
      </c>
      <c r="AB138" s="1" t="s">
        <v>500</v>
      </c>
      <c r="AC138" s="12">
        <v>43703</v>
      </c>
      <c r="AD138" s="13" t="str">
        <f t="shared" si="20"/>
        <v>ACTIVO CALIFICADO</v>
      </c>
      <c r="AE138" s="11">
        <f t="shared" ref="AE138:AG163" si="25">IF(R138="",0,IF(R138="Si",5,IF(R138="Parcialmente",3,0.1)))</f>
        <v>5</v>
      </c>
      <c r="AF138" s="11">
        <f t="shared" si="25"/>
        <v>5</v>
      </c>
      <c r="AG138" s="11">
        <f t="shared" si="25"/>
        <v>5</v>
      </c>
      <c r="AH138" s="11" t="str">
        <f>LOOKUP(U138,Clasifica,'[1]V. Seguridad'!$D$4:$D$18)</f>
        <v>Alto</v>
      </c>
      <c r="AI138" s="11" t="e">
        <f>LOOKUP(V138,HWSW,'[1]V. Seguridad'!$E$22:$E$25)</f>
        <v>#N/A</v>
      </c>
      <c r="AJ138" s="11" t="str">
        <f>LOOKUP(W138,'[1]V. Seguridad'!$C$31:$C$35,'[1]V. Seguridad'!$E$31:$E$35)</f>
        <v>Medio</v>
      </c>
      <c r="AK138" s="11" t="str">
        <f t="shared" si="21"/>
        <v>Alto</v>
      </c>
      <c r="AL138" s="11">
        <f t="shared" si="19"/>
        <v>3</v>
      </c>
      <c r="AM138" s="11">
        <f t="shared" si="19"/>
        <v>0</v>
      </c>
      <c r="AN138" s="11">
        <f t="shared" si="19"/>
        <v>2</v>
      </c>
      <c r="AO138" s="11">
        <f t="shared" si="19"/>
        <v>3</v>
      </c>
      <c r="AP138" s="11">
        <f>IF(X138="",0,(LOOKUP(X138,Dispo,'[1]V. Seguridad'!$D$41:$D$45)*(LOOKUP(Y138,Tiempo,VTiempo))))</f>
        <v>4</v>
      </c>
      <c r="AQ138" s="11">
        <f t="shared" si="22"/>
        <v>3</v>
      </c>
      <c r="AR138" s="14" t="str">
        <f t="shared" si="23"/>
        <v>Alto</v>
      </c>
      <c r="AS138" s="1" t="str">
        <f>LOOKUP(U138,Clasifica,'[1]V. Seguridad'!$F$4:$F$18)</f>
        <v>REVISAR CON JURÍDICA</v>
      </c>
      <c r="AT138" s="1" t="str">
        <f>LOOKUP(U138,'[1]V. Seguridad'!$C$4:$C$18,'[1]V. Seguridad'!$E$4:$E$18)</f>
        <v>Otra norma legal o constitucional</v>
      </c>
      <c r="AU138" s="1" t="str">
        <f t="shared" si="24"/>
        <v>Otra norma legal o constitucional</v>
      </c>
      <c r="AV138" s="1" t="str">
        <f>LOOKUP(U138,'[1]V. Seguridad'!$C$4:$C$18,'[1]V. Seguridad'!$G$4:$G$18)</f>
        <v>REVISAR CON JURÍDICA</v>
      </c>
    </row>
    <row r="139" spans="2:48" ht="60" x14ac:dyDescent="0.25">
      <c r="B139" s="1" t="s">
        <v>270</v>
      </c>
      <c r="C139" s="1" t="s">
        <v>268</v>
      </c>
      <c r="D139" s="1" t="s">
        <v>490</v>
      </c>
      <c r="E139" s="1" t="s">
        <v>414</v>
      </c>
      <c r="F139" s="1" t="s">
        <v>491</v>
      </c>
      <c r="G139" s="1" t="s">
        <v>499</v>
      </c>
      <c r="H139" s="1" t="s">
        <v>394</v>
      </c>
      <c r="I139" s="1" t="s">
        <v>271</v>
      </c>
      <c r="J139" s="1" t="s">
        <v>8</v>
      </c>
      <c r="K139" s="1" t="s">
        <v>5</v>
      </c>
      <c r="L139" s="1" t="s">
        <v>14</v>
      </c>
      <c r="M139" s="1" t="s">
        <v>17</v>
      </c>
      <c r="N139" s="1">
        <v>1995</v>
      </c>
      <c r="O139" s="1" t="s">
        <v>405</v>
      </c>
      <c r="P139" s="1" t="s">
        <v>493</v>
      </c>
      <c r="Q139" s="1" t="s">
        <v>417</v>
      </c>
      <c r="R139" s="11" t="s">
        <v>398</v>
      </c>
      <c r="S139" s="11" t="s">
        <v>398</v>
      </c>
      <c r="T139" s="11" t="s">
        <v>398</v>
      </c>
      <c r="U139" s="1" t="s">
        <v>399</v>
      </c>
      <c r="V139" s="1"/>
      <c r="W139" s="1" t="s">
        <v>400</v>
      </c>
      <c r="X139" s="1" t="s">
        <v>401</v>
      </c>
      <c r="Y139" s="1" t="s">
        <v>501</v>
      </c>
      <c r="Z139" s="1"/>
      <c r="AA139" s="1" t="s">
        <v>403</v>
      </c>
      <c r="AB139" s="1" t="s">
        <v>500</v>
      </c>
      <c r="AC139" s="12">
        <v>43703</v>
      </c>
      <c r="AD139" s="13" t="str">
        <f t="shared" si="20"/>
        <v>ACTIVO CALIFICADO</v>
      </c>
      <c r="AE139" s="11">
        <f t="shared" si="25"/>
        <v>5</v>
      </c>
      <c r="AF139" s="11">
        <f t="shared" si="25"/>
        <v>5</v>
      </c>
      <c r="AG139" s="11">
        <f t="shared" si="25"/>
        <v>5</v>
      </c>
      <c r="AH139" s="11" t="str">
        <f>LOOKUP(U139,Clasifica,'[1]V. Seguridad'!$D$4:$D$18)</f>
        <v>Alto</v>
      </c>
      <c r="AI139" s="11" t="e">
        <f>LOOKUP(V139,HWSW,'[1]V. Seguridad'!$E$22:$E$25)</f>
        <v>#N/A</v>
      </c>
      <c r="AJ139" s="11" t="str">
        <f>LOOKUP(W139,'[1]V. Seguridad'!$C$31:$C$35,'[1]V. Seguridad'!$E$31:$E$35)</f>
        <v>Medio</v>
      </c>
      <c r="AK139" s="11" t="str">
        <f t="shared" si="21"/>
        <v>Alto</v>
      </c>
      <c r="AL139" s="11">
        <f t="shared" si="19"/>
        <v>3</v>
      </c>
      <c r="AM139" s="11">
        <f t="shared" si="19"/>
        <v>0</v>
      </c>
      <c r="AN139" s="11">
        <f t="shared" si="19"/>
        <v>2</v>
      </c>
      <c r="AO139" s="11">
        <f t="shared" si="19"/>
        <v>3</v>
      </c>
      <c r="AP139" s="11">
        <f>IF(X139="",0,(LOOKUP(X139,Dispo,'[1]V. Seguridad'!$D$41:$D$45)*(LOOKUP(Y139,Tiempo,VTiempo))))</f>
        <v>5</v>
      </c>
      <c r="AQ139" s="11">
        <f t="shared" si="22"/>
        <v>3</v>
      </c>
      <c r="AR139" s="14" t="str">
        <f t="shared" si="23"/>
        <v>Alto</v>
      </c>
      <c r="AS139" s="1" t="str">
        <f>LOOKUP(U139,Clasifica,'[1]V. Seguridad'!$F$4:$F$18)</f>
        <v>REVISAR CON JURÍDICA</v>
      </c>
      <c r="AT139" s="1" t="str">
        <f>LOOKUP(U139,'[1]V. Seguridad'!$C$4:$C$18,'[1]V. Seguridad'!$E$4:$E$18)</f>
        <v>Otra norma legal o constitucional</v>
      </c>
      <c r="AU139" s="1" t="str">
        <f t="shared" si="24"/>
        <v>Otra norma legal o constitucional</v>
      </c>
      <c r="AV139" s="1" t="str">
        <f>LOOKUP(U139,'[1]V. Seguridad'!$C$4:$C$18,'[1]V. Seguridad'!$G$4:$G$18)</f>
        <v>REVISAR CON JURÍDICA</v>
      </c>
    </row>
    <row r="140" spans="2:48" ht="60" x14ac:dyDescent="0.25">
      <c r="B140" s="1" t="s">
        <v>272</v>
      </c>
      <c r="C140" s="1" t="s">
        <v>273</v>
      </c>
      <c r="D140" s="1" t="s">
        <v>490</v>
      </c>
      <c r="E140" s="1" t="s">
        <v>414</v>
      </c>
      <c r="F140" s="1" t="s">
        <v>491</v>
      </c>
      <c r="G140" s="1" t="s">
        <v>7</v>
      </c>
      <c r="H140" s="1" t="s">
        <v>394</v>
      </c>
      <c r="I140" s="1" t="s">
        <v>274</v>
      </c>
      <c r="J140" s="1" t="s">
        <v>8</v>
      </c>
      <c r="K140" s="1" t="s">
        <v>5</v>
      </c>
      <c r="L140" s="1" t="s">
        <v>181</v>
      </c>
      <c r="M140" s="1" t="s">
        <v>17</v>
      </c>
      <c r="N140" s="1">
        <v>1995</v>
      </c>
      <c r="O140" s="1" t="s">
        <v>428</v>
      </c>
      <c r="P140" s="1" t="s">
        <v>493</v>
      </c>
      <c r="Q140" s="1" t="s">
        <v>496</v>
      </c>
      <c r="R140" s="11" t="s">
        <v>398</v>
      </c>
      <c r="S140" s="11" t="s">
        <v>398</v>
      </c>
      <c r="T140" s="11" t="s">
        <v>398</v>
      </c>
      <c r="U140" s="1" t="s">
        <v>399</v>
      </c>
      <c r="V140" s="1"/>
      <c r="W140" s="1" t="s">
        <v>400</v>
      </c>
      <c r="X140" s="1" t="s">
        <v>401</v>
      </c>
      <c r="Y140" s="1" t="s">
        <v>423</v>
      </c>
      <c r="Z140" s="1"/>
      <c r="AA140" s="1" t="s">
        <v>409</v>
      </c>
      <c r="AB140" s="1" t="s">
        <v>502</v>
      </c>
      <c r="AC140" s="12">
        <v>43713</v>
      </c>
      <c r="AD140" s="13" t="str">
        <f t="shared" si="20"/>
        <v>ACTIVO CALIFICADO</v>
      </c>
      <c r="AE140" s="11">
        <f t="shared" si="25"/>
        <v>5</v>
      </c>
      <c r="AF140" s="11">
        <f t="shared" si="25"/>
        <v>5</v>
      </c>
      <c r="AG140" s="11">
        <f t="shared" si="25"/>
        <v>5</v>
      </c>
      <c r="AH140" s="11" t="str">
        <f>LOOKUP(U140,Clasifica,'[1]V. Seguridad'!$D$4:$D$18)</f>
        <v>Alto</v>
      </c>
      <c r="AI140" s="11" t="e">
        <f>LOOKUP(V140,HWSW,'[1]V. Seguridad'!$E$22:$E$25)</f>
        <v>#N/A</v>
      </c>
      <c r="AJ140" s="11" t="str">
        <f>LOOKUP(W140,'[1]V. Seguridad'!$C$31:$C$35,'[1]V. Seguridad'!$E$31:$E$35)</f>
        <v>Medio</v>
      </c>
      <c r="AK140" s="11" t="str">
        <f t="shared" si="21"/>
        <v>Alto</v>
      </c>
      <c r="AL140" s="11">
        <f t="shared" si="19"/>
        <v>3</v>
      </c>
      <c r="AM140" s="11">
        <f t="shared" si="19"/>
        <v>0</v>
      </c>
      <c r="AN140" s="11">
        <f t="shared" si="19"/>
        <v>2</v>
      </c>
      <c r="AO140" s="11">
        <f t="shared" si="19"/>
        <v>3</v>
      </c>
      <c r="AP140" s="11">
        <f>IF(X140="",0,(LOOKUP(X140,Dispo,'[1]V. Seguridad'!$D$41:$D$45)*(LOOKUP(Y140,Tiempo,VTiempo))))</f>
        <v>4.5</v>
      </c>
      <c r="AQ140" s="11">
        <f t="shared" si="22"/>
        <v>3</v>
      </c>
      <c r="AR140" s="14" t="str">
        <f t="shared" si="23"/>
        <v>Alto</v>
      </c>
      <c r="AS140" s="1" t="str">
        <f>LOOKUP(U140,Clasifica,'[1]V. Seguridad'!$F$4:$F$18)</f>
        <v>REVISAR CON JURÍDICA</v>
      </c>
      <c r="AT140" s="1" t="str">
        <f>LOOKUP(U140,'[1]V. Seguridad'!$C$4:$C$18,'[1]V. Seguridad'!$E$4:$E$18)</f>
        <v>Otra norma legal o constitucional</v>
      </c>
      <c r="AU140" s="1" t="str">
        <f t="shared" si="24"/>
        <v>Otra norma legal o constitucional</v>
      </c>
      <c r="AV140" s="1" t="str">
        <f>LOOKUP(U140,'[1]V. Seguridad'!$C$4:$C$18,'[1]V. Seguridad'!$G$4:$G$18)</f>
        <v>REVISAR CON JURÍDICA</v>
      </c>
    </row>
    <row r="141" spans="2:48" ht="60" x14ac:dyDescent="0.25">
      <c r="B141" s="1" t="s">
        <v>275</v>
      </c>
      <c r="C141" s="1" t="s">
        <v>273</v>
      </c>
      <c r="D141" s="1" t="s">
        <v>490</v>
      </c>
      <c r="E141" s="1" t="s">
        <v>414</v>
      </c>
      <c r="F141" s="1" t="s">
        <v>491</v>
      </c>
      <c r="G141" s="1" t="s">
        <v>7</v>
      </c>
      <c r="H141" s="1" t="s">
        <v>394</v>
      </c>
      <c r="I141" s="1" t="s">
        <v>231</v>
      </c>
      <c r="J141" s="1" t="s">
        <v>8</v>
      </c>
      <c r="K141" s="1" t="s">
        <v>5</v>
      </c>
      <c r="L141" s="1" t="s">
        <v>181</v>
      </c>
      <c r="M141" s="1" t="s">
        <v>17</v>
      </c>
      <c r="N141" s="1">
        <v>1995</v>
      </c>
      <c r="O141" s="1" t="s">
        <v>428</v>
      </c>
      <c r="P141" s="1" t="s">
        <v>493</v>
      </c>
      <c r="Q141" s="1" t="s">
        <v>496</v>
      </c>
      <c r="R141" s="11" t="s">
        <v>398</v>
      </c>
      <c r="S141" s="11" t="s">
        <v>398</v>
      </c>
      <c r="T141" s="11" t="s">
        <v>398</v>
      </c>
      <c r="U141" s="1" t="s">
        <v>399</v>
      </c>
      <c r="V141" s="1"/>
      <c r="W141" s="1" t="s">
        <v>400</v>
      </c>
      <c r="X141" s="1" t="s">
        <v>401</v>
      </c>
      <c r="Y141" s="1" t="s">
        <v>423</v>
      </c>
      <c r="Z141" s="1"/>
      <c r="AA141" s="1" t="s">
        <v>409</v>
      </c>
      <c r="AB141" s="1" t="s">
        <v>502</v>
      </c>
      <c r="AC141" s="12">
        <v>43713</v>
      </c>
      <c r="AD141" s="13" t="str">
        <f t="shared" si="20"/>
        <v>ACTIVO CALIFICADO</v>
      </c>
      <c r="AE141" s="11">
        <f t="shared" si="25"/>
        <v>5</v>
      </c>
      <c r="AF141" s="11">
        <f t="shared" si="25"/>
        <v>5</v>
      </c>
      <c r="AG141" s="11">
        <f t="shared" si="25"/>
        <v>5</v>
      </c>
      <c r="AH141" s="11" t="str">
        <f>LOOKUP(U141,Clasifica,'[1]V. Seguridad'!$D$4:$D$18)</f>
        <v>Alto</v>
      </c>
      <c r="AI141" s="11" t="e">
        <f>LOOKUP(V141,HWSW,'[1]V. Seguridad'!$E$22:$E$25)</f>
        <v>#N/A</v>
      </c>
      <c r="AJ141" s="11" t="str">
        <f>LOOKUP(W141,'[1]V. Seguridad'!$C$31:$C$35,'[1]V. Seguridad'!$E$31:$E$35)</f>
        <v>Medio</v>
      </c>
      <c r="AK141" s="11" t="str">
        <f t="shared" si="21"/>
        <v>Alto</v>
      </c>
      <c r="AL141" s="11">
        <f t="shared" si="19"/>
        <v>3</v>
      </c>
      <c r="AM141" s="11">
        <f t="shared" si="19"/>
        <v>0</v>
      </c>
      <c r="AN141" s="11">
        <f t="shared" si="19"/>
        <v>2</v>
      </c>
      <c r="AO141" s="11">
        <f t="shared" si="19"/>
        <v>3</v>
      </c>
      <c r="AP141" s="11">
        <f>IF(X141="",0,(LOOKUP(X141,Dispo,'[1]V. Seguridad'!$D$41:$D$45)*(LOOKUP(Y141,Tiempo,VTiempo))))</f>
        <v>4.5</v>
      </c>
      <c r="AQ141" s="11">
        <f t="shared" si="22"/>
        <v>3</v>
      </c>
      <c r="AR141" s="14" t="str">
        <f t="shared" si="23"/>
        <v>Alto</v>
      </c>
      <c r="AS141" s="1" t="str">
        <f>LOOKUP(U141,Clasifica,'[1]V. Seguridad'!$F$4:$F$18)</f>
        <v>REVISAR CON JURÍDICA</v>
      </c>
      <c r="AT141" s="1" t="str">
        <f>LOOKUP(U141,'[1]V. Seguridad'!$C$4:$C$18,'[1]V. Seguridad'!$E$4:$E$18)</f>
        <v>Otra norma legal o constitucional</v>
      </c>
      <c r="AU141" s="1" t="str">
        <f t="shared" si="24"/>
        <v>Otra norma legal o constitucional</v>
      </c>
      <c r="AV141" s="1" t="str">
        <f>LOOKUP(U141,'[1]V. Seguridad'!$C$4:$C$18,'[1]V. Seguridad'!$G$4:$G$18)</f>
        <v>REVISAR CON JURÍDICA</v>
      </c>
    </row>
    <row r="142" spans="2:48" ht="120" x14ac:dyDescent="0.25">
      <c r="B142" s="1" t="s">
        <v>276</v>
      </c>
      <c r="C142" s="1" t="s">
        <v>277</v>
      </c>
      <c r="D142" s="1" t="s">
        <v>490</v>
      </c>
      <c r="E142" s="1" t="s">
        <v>414</v>
      </c>
      <c r="F142" s="1" t="s">
        <v>491</v>
      </c>
      <c r="G142" s="1" t="s">
        <v>7</v>
      </c>
      <c r="H142" s="1" t="s">
        <v>394</v>
      </c>
      <c r="I142" s="1" t="s">
        <v>278</v>
      </c>
      <c r="J142" s="1" t="s">
        <v>8</v>
      </c>
      <c r="K142" s="1" t="s">
        <v>5</v>
      </c>
      <c r="L142" s="1" t="s">
        <v>15</v>
      </c>
      <c r="M142" s="1" t="s">
        <v>18</v>
      </c>
      <c r="N142" s="1">
        <v>1995</v>
      </c>
      <c r="O142" s="1" t="s">
        <v>428</v>
      </c>
      <c r="P142" s="1" t="s">
        <v>503</v>
      </c>
      <c r="Q142" s="1" t="s">
        <v>496</v>
      </c>
      <c r="R142" s="11" t="s">
        <v>398</v>
      </c>
      <c r="S142" s="11" t="s">
        <v>398</v>
      </c>
      <c r="T142" s="11" t="s">
        <v>398</v>
      </c>
      <c r="U142" s="1" t="s">
        <v>399</v>
      </c>
      <c r="V142" s="1"/>
      <c r="W142" s="1" t="s">
        <v>427</v>
      </c>
      <c r="X142" s="1" t="s">
        <v>401</v>
      </c>
      <c r="Y142" s="1" t="s">
        <v>402</v>
      </c>
      <c r="Z142" s="1"/>
      <c r="AA142" s="1" t="s">
        <v>403</v>
      </c>
      <c r="AB142" s="1" t="s">
        <v>495</v>
      </c>
      <c r="AC142" s="12">
        <v>43713</v>
      </c>
      <c r="AD142" s="13" t="str">
        <f t="shared" si="20"/>
        <v>ACTIVO CALIFICADO</v>
      </c>
      <c r="AE142" s="11">
        <f t="shared" si="25"/>
        <v>5</v>
      </c>
      <c r="AF142" s="11">
        <f t="shared" si="25"/>
        <v>5</v>
      </c>
      <c r="AG142" s="11">
        <f t="shared" si="25"/>
        <v>5</v>
      </c>
      <c r="AH142" s="11" t="str">
        <f>LOOKUP(U142,Clasifica,'[1]V. Seguridad'!$D$4:$D$18)</f>
        <v>Alto</v>
      </c>
      <c r="AI142" s="11" t="e">
        <f>LOOKUP(V142,HWSW,'[1]V. Seguridad'!$E$22:$E$25)</f>
        <v>#N/A</v>
      </c>
      <c r="AJ142" s="11" t="str">
        <f>LOOKUP(W142,'[1]V. Seguridad'!$C$31:$C$35,'[1]V. Seguridad'!$E$31:$E$35)</f>
        <v>Bajo</v>
      </c>
      <c r="AK142" s="11" t="str">
        <f t="shared" si="21"/>
        <v>Medio</v>
      </c>
      <c r="AL142" s="11">
        <f t="shared" si="19"/>
        <v>3</v>
      </c>
      <c r="AM142" s="11">
        <f t="shared" si="19"/>
        <v>0</v>
      </c>
      <c r="AN142" s="11">
        <f t="shared" si="19"/>
        <v>1</v>
      </c>
      <c r="AO142" s="11">
        <f t="shared" si="19"/>
        <v>2</v>
      </c>
      <c r="AP142" s="11">
        <f>IF(X142="",0,(LOOKUP(X142,Dispo,'[1]V. Seguridad'!$D$41:$D$45)*(LOOKUP(Y142,Tiempo,VTiempo))))</f>
        <v>2.5</v>
      </c>
      <c r="AQ142" s="11">
        <f t="shared" si="22"/>
        <v>3</v>
      </c>
      <c r="AR142" s="14" t="str">
        <f t="shared" si="23"/>
        <v>Alto</v>
      </c>
      <c r="AS142" s="1" t="str">
        <f>LOOKUP(U142,Clasifica,'[1]V. Seguridad'!$F$4:$F$18)</f>
        <v>REVISAR CON JURÍDICA</v>
      </c>
      <c r="AT142" s="1" t="str">
        <f>LOOKUP(U142,'[1]V. Seguridad'!$C$4:$C$18,'[1]V. Seguridad'!$E$4:$E$18)</f>
        <v>Otra norma legal o constitucional</v>
      </c>
      <c r="AU142" s="1" t="str">
        <f t="shared" si="24"/>
        <v>Otra norma legal o constitucional</v>
      </c>
      <c r="AV142" s="1" t="str">
        <f>LOOKUP(U142,'[1]V. Seguridad'!$C$4:$C$18,'[1]V. Seguridad'!$G$4:$G$18)</f>
        <v>REVISAR CON JURÍDICA</v>
      </c>
    </row>
    <row r="143" spans="2:48" ht="60" x14ac:dyDescent="0.25">
      <c r="B143" s="1" t="s">
        <v>9</v>
      </c>
      <c r="C143" s="1" t="s">
        <v>10</v>
      </c>
      <c r="D143" s="1" t="s">
        <v>490</v>
      </c>
      <c r="E143" s="1" t="s">
        <v>414</v>
      </c>
      <c r="F143" s="1" t="s">
        <v>491</v>
      </c>
      <c r="G143" s="1" t="s">
        <v>497</v>
      </c>
      <c r="H143" s="1" t="s">
        <v>394</v>
      </c>
      <c r="I143" s="1" t="s">
        <v>11</v>
      </c>
      <c r="J143" s="1" t="s">
        <v>8</v>
      </c>
      <c r="K143" s="1" t="s">
        <v>5</v>
      </c>
      <c r="L143" s="1" t="s">
        <v>15</v>
      </c>
      <c r="M143" s="1" t="s">
        <v>279</v>
      </c>
      <c r="N143" s="1">
        <v>2015</v>
      </c>
      <c r="O143" s="1" t="s">
        <v>428</v>
      </c>
      <c r="P143" s="1" t="s">
        <v>493</v>
      </c>
      <c r="Q143" s="1" t="s">
        <v>496</v>
      </c>
      <c r="R143" s="11" t="s">
        <v>398</v>
      </c>
      <c r="S143" s="11" t="s">
        <v>398</v>
      </c>
      <c r="T143" s="11" t="s">
        <v>398</v>
      </c>
      <c r="U143" s="1" t="s">
        <v>399</v>
      </c>
      <c r="V143" s="1"/>
      <c r="W143" s="1" t="s">
        <v>400</v>
      </c>
      <c r="X143" s="1" t="s">
        <v>425</v>
      </c>
      <c r="Y143" s="1" t="s">
        <v>435</v>
      </c>
      <c r="Z143" s="1"/>
      <c r="AA143" s="1" t="s">
        <v>403</v>
      </c>
      <c r="AB143" s="1" t="s">
        <v>498</v>
      </c>
      <c r="AC143" s="12">
        <v>43703</v>
      </c>
      <c r="AD143" s="13" t="str">
        <f t="shared" si="20"/>
        <v>ACTIVO CALIFICADO</v>
      </c>
      <c r="AE143" s="11">
        <f t="shared" si="25"/>
        <v>5</v>
      </c>
      <c r="AF143" s="11">
        <f t="shared" si="25"/>
        <v>5</v>
      </c>
      <c r="AG143" s="11">
        <f t="shared" si="25"/>
        <v>5</v>
      </c>
      <c r="AH143" s="11" t="str">
        <f>LOOKUP(U143,Clasifica,'[1]V. Seguridad'!$D$4:$D$18)</f>
        <v>Alto</v>
      </c>
      <c r="AI143" s="11" t="e">
        <f>LOOKUP(V143,HWSW,'[1]V. Seguridad'!$E$22:$E$25)</f>
        <v>#N/A</v>
      </c>
      <c r="AJ143" s="11" t="str">
        <f>LOOKUP(W143,'[1]V. Seguridad'!$C$31:$C$35,'[1]V. Seguridad'!$E$31:$E$35)</f>
        <v>Medio</v>
      </c>
      <c r="AK143" s="11" t="str">
        <f t="shared" si="21"/>
        <v>Bajo</v>
      </c>
      <c r="AL143" s="11">
        <f t="shared" si="19"/>
        <v>3</v>
      </c>
      <c r="AM143" s="11">
        <f t="shared" si="19"/>
        <v>0</v>
      </c>
      <c r="AN143" s="11">
        <f t="shared" si="19"/>
        <v>2</v>
      </c>
      <c r="AO143" s="11">
        <f t="shared" si="19"/>
        <v>1</v>
      </c>
      <c r="AP143" s="11">
        <f>IF(X143="",0,(LOOKUP(X143,Dispo,'[1]V. Seguridad'!$D$41:$D$45)*(LOOKUP(Y143,Tiempo,VTiempo))))</f>
        <v>0.125</v>
      </c>
      <c r="AQ143" s="11">
        <f t="shared" si="22"/>
        <v>3</v>
      </c>
      <c r="AR143" s="14" t="str">
        <f t="shared" si="23"/>
        <v>Alto</v>
      </c>
      <c r="AS143" s="1" t="str">
        <f>LOOKUP(U143,Clasifica,'[1]V. Seguridad'!$F$4:$F$18)</f>
        <v>REVISAR CON JURÍDICA</v>
      </c>
      <c r="AT143" s="1" t="str">
        <f>LOOKUP(U143,'[1]V. Seguridad'!$C$4:$C$18,'[1]V. Seguridad'!$E$4:$E$18)</f>
        <v>Otra norma legal o constitucional</v>
      </c>
      <c r="AU143" s="1" t="str">
        <f t="shared" si="24"/>
        <v>Otra norma legal o constitucional</v>
      </c>
      <c r="AV143" s="1" t="str">
        <f>LOOKUP(U143,'[1]V. Seguridad'!$C$4:$C$18,'[1]V. Seguridad'!$G$4:$G$18)</f>
        <v>REVISAR CON JURÍDICA</v>
      </c>
    </row>
    <row r="144" spans="2:48" ht="45" x14ac:dyDescent="0.25">
      <c r="B144" s="1" t="s">
        <v>280</v>
      </c>
      <c r="C144" s="1" t="s">
        <v>10</v>
      </c>
      <c r="D144" s="1" t="s">
        <v>490</v>
      </c>
      <c r="E144" s="1" t="s">
        <v>414</v>
      </c>
      <c r="F144" s="1" t="s">
        <v>491</v>
      </c>
      <c r="G144" s="1" t="s">
        <v>499</v>
      </c>
      <c r="H144" s="1" t="s">
        <v>394</v>
      </c>
      <c r="I144" s="1" t="s">
        <v>281</v>
      </c>
      <c r="J144" s="1" t="s">
        <v>8</v>
      </c>
      <c r="K144" s="1" t="s">
        <v>5</v>
      </c>
      <c r="L144" s="1" t="s">
        <v>282</v>
      </c>
      <c r="M144" s="1" t="s">
        <v>283</v>
      </c>
      <c r="N144" s="1">
        <v>1995</v>
      </c>
      <c r="O144" s="1" t="s">
        <v>428</v>
      </c>
      <c r="P144" s="1" t="s">
        <v>493</v>
      </c>
      <c r="Q144" s="1" t="s">
        <v>493</v>
      </c>
      <c r="R144" s="11" t="s">
        <v>398</v>
      </c>
      <c r="S144" s="11" t="s">
        <v>398</v>
      </c>
      <c r="T144" s="11" t="s">
        <v>398</v>
      </c>
      <c r="U144" s="1" t="s">
        <v>399</v>
      </c>
      <c r="V144" s="1"/>
      <c r="W144" s="1" t="s">
        <v>400</v>
      </c>
      <c r="X144" s="1" t="s">
        <v>425</v>
      </c>
      <c r="Y144" s="1" t="s">
        <v>426</v>
      </c>
      <c r="Z144" s="1"/>
      <c r="AA144" s="1" t="s">
        <v>403</v>
      </c>
      <c r="AB144" s="1" t="s">
        <v>500</v>
      </c>
      <c r="AC144" s="12">
        <v>43703</v>
      </c>
      <c r="AD144" s="13" t="str">
        <f t="shared" si="20"/>
        <v>ACTIVO CALIFICADO</v>
      </c>
      <c r="AE144" s="11">
        <f t="shared" si="25"/>
        <v>5</v>
      </c>
      <c r="AF144" s="11">
        <f t="shared" si="25"/>
        <v>5</v>
      </c>
      <c r="AG144" s="11">
        <f t="shared" si="25"/>
        <v>5</v>
      </c>
      <c r="AH144" s="11" t="str">
        <f>LOOKUP(U144,Clasifica,'[1]V. Seguridad'!$D$4:$D$18)</f>
        <v>Alto</v>
      </c>
      <c r="AI144" s="11" t="e">
        <f>LOOKUP(V144,HWSW,'[1]V. Seguridad'!$E$22:$E$25)</f>
        <v>#N/A</v>
      </c>
      <c r="AJ144" s="11" t="str">
        <f>LOOKUP(W144,'[1]V. Seguridad'!$C$31:$C$35,'[1]V. Seguridad'!$E$31:$E$35)</f>
        <v>Medio</v>
      </c>
      <c r="AK144" s="11" t="str">
        <f t="shared" si="21"/>
        <v>Bajo</v>
      </c>
      <c r="AL144" s="11">
        <f t="shared" si="19"/>
        <v>3</v>
      </c>
      <c r="AM144" s="11">
        <f t="shared" si="19"/>
        <v>0</v>
      </c>
      <c r="AN144" s="11">
        <f t="shared" si="19"/>
        <v>2</v>
      </c>
      <c r="AO144" s="11">
        <f t="shared" si="19"/>
        <v>1</v>
      </c>
      <c r="AP144" s="11">
        <f>IF(X144="",0,(LOOKUP(X144,Dispo,'[1]V. Seguridad'!$D$41:$D$45)*(LOOKUP(Y144,Tiempo,VTiempo))))</f>
        <v>0.75</v>
      </c>
      <c r="AQ144" s="11">
        <f t="shared" si="22"/>
        <v>3</v>
      </c>
      <c r="AR144" s="14" t="str">
        <f t="shared" si="23"/>
        <v>Alto</v>
      </c>
      <c r="AS144" s="1" t="str">
        <f>LOOKUP(U144,Clasifica,'[1]V. Seguridad'!$F$4:$F$18)</f>
        <v>REVISAR CON JURÍDICA</v>
      </c>
      <c r="AT144" s="1" t="str">
        <f>LOOKUP(U144,'[1]V. Seguridad'!$C$4:$C$18,'[1]V. Seguridad'!$E$4:$E$18)</f>
        <v>Otra norma legal o constitucional</v>
      </c>
      <c r="AU144" s="1" t="str">
        <f t="shared" si="24"/>
        <v>Otra norma legal o constitucional</v>
      </c>
      <c r="AV144" s="1" t="str">
        <f>LOOKUP(U144,'[1]V. Seguridad'!$C$4:$C$18,'[1]V. Seguridad'!$G$4:$G$18)</f>
        <v>REVISAR CON JURÍDICA</v>
      </c>
    </row>
    <row r="145" spans="2:48" ht="60" x14ac:dyDescent="0.25">
      <c r="B145" s="1" t="s">
        <v>284</v>
      </c>
      <c r="C145" s="1" t="s">
        <v>10</v>
      </c>
      <c r="D145" s="1" t="s">
        <v>490</v>
      </c>
      <c r="E145" s="1" t="s">
        <v>414</v>
      </c>
      <c r="F145" s="1" t="s">
        <v>491</v>
      </c>
      <c r="G145" s="1" t="s">
        <v>499</v>
      </c>
      <c r="H145" s="1" t="s">
        <v>394</v>
      </c>
      <c r="I145" s="1" t="s">
        <v>285</v>
      </c>
      <c r="J145" s="1" t="s">
        <v>8</v>
      </c>
      <c r="K145" s="1" t="s">
        <v>5</v>
      </c>
      <c r="L145" s="1" t="s">
        <v>14</v>
      </c>
      <c r="M145" s="1" t="s">
        <v>286</v>
      </c>
      <c r="N145" s="1">
        <v>1995</v>
      </c>
      <c r="O145" s="1" t="s">
        <v>428</v>
      </c>
      <c r="P145" s="1" t="s">
        <v>493</v>
      </c>
      <c r="Q145" s="1" t="s">
        <v>496</v>
      </c>
      <c r="R145" s="11" t="s">
        <v>398</v>
      </c>
      <c r="S145" s="11" t="s">
        <v>398</v>
      </c>
      <c r="T145" s="11" t="s">
        <v>398</v>
      </c>
      <c r="U145" s="1" t="s">
        <v>399</v>
      </c>
      <c r="V145" s="1"/>
      <c r="W145" s="1" t="s">
        <v>400</v>
      </c>
      <c r="X145" s="1" t="s">
        <v>401</v>
      </c>
      <c r="Y145" s="1" t="s">
        <v>426</v>
      </c>
      <c r="Z145" s="1"/>
      <c r="AA145" s="1" t="s">
        <v>403</v>
      </c>
      <c r="AB145" s="1" t="s">
        <v>500</v>
      </c>
      <c r="AC145" s="12">
        <v>43703</v>
      </c>
      <c r="AD145" s="13" t="str">
        <f t="shared" si="20"/>
        <v>ACTIVO CALIFICADO</v>
      </c>
      <c r="AE145" s="11">
        <f t="shared" si="25"/>
        <v>5</v>
      </c>
      <c r="AF145" s="11">
        <f t="shared" si="25"/>
        <v>5</v>
      </c>
      <c r="AG145" s="11">
        <f t="shared" si="25"/>
        <v>5</v>
      </c>
      <c r="AH145" s="11" t="str">
        <f>LOOKUP(U145,Clasifica,'[1]V. Seguridad'!$D$4:$D$18)</f>
        <v>Alto</v>
      </c>
      <c r="AI145" s="11" t="e">
        <f>LOOKUP(V145,HWSW,'[1]V. Seguridad'!$E$22:$E$25)</f>
        <v>#N/A</v>
      </c>
      <c r="AJ145" s="11" t="str">
        <f>LOOKUP(W145,'[1]V. Seguridad'!$C$31:$C$35,'[1]V. Seguridad'!$E$31:$E$35)</f>
        <v>Medio</v>
      </c>
      <c r="AK145" s="11" t="str">
        <f t="shared" si="21"/>
        <v>Medio</v>
      </c>
      <c r="AL145" s="11">
        <f t="shared" si="19"/>
        <v>3</v>
      </c>
      <c r="AM145" s="11">
        <f t="shared" si="19"/>
        <v>0</v>
      </c>
      <c r="AN145" s="11">
        <f t="shared" si="19"/>
        <v>2</v>
      </c>
      <c r="AO145" s="11">
        <f t="shared" si="19"/>
        <v>2</v>
      </c>
      <c r="AP145" s="11">
        <f>IF(X145="",0,(LOOKUP(X145,Dispo,'[1]V. Seguridad'!$D$41:$D$45)*(LOOKUP(Y145,Tiempo,VTiempo))))</f>
        <v>3</v>
      </c>
      <c r="AQ145" s="11">
        <f t="shared" si="22"/>
        <v>3</v>
      </c>
      <c r="AR145" s="14" t="str">
        <f t="shared" si="23"/>
        <v>Alto</v>
      </c>
      <c r="AS145" s="1" t="str">
        <f>LOOKUP(U145,Clasifica,'[1]V. Seguridad'!$F$4:$F$18)</f>
        <v>REVISAR CON JURÍDICA</v>
      </c>
      <c r="AT145" s="1" t="str">
        <f>LOOKUP(U145,'[1]V. Seguridad'!$C$4:$C$18,'[1]V. Seguridad'!$E$4:$E$18)</f>
        <v>Otra norma legal o constitucional</v>
      </c>
      <c r="AU145" s="1" t="str">
        <f t="shared" si="24"/>
        <v>Otra norma legal o constitucional</v>
      </c>
      <c r="AV145" s="1" t="str">
        <f>LOOKUP(U145,'[1]V. Seguridad'!$C$4:$C$18,'[1]V. Seguridad'!$G$4:$G$18)</f>
        <v>REVISAR CON JURÍDICA</v>
      </c>
    </row>
    <row r="146" spans="2:48" ht="60" x14ac:dyDescent="0.25">
      <c r="B146" s="1" t="s">
        <v>287</v>
      </c>
      <c r="C146" s="1" t="s">
        <v>288</v>
      </c>
      <c r="D146" s="1" t="s">
        <v>490</v>
      </c>
      <c r="E146" s="1" t="s">
        <v>414</v>
      </c>
      <c r="F146" s="1" t="s">
        <v>491</v>
      </c>
      <c r="G146" s="1" t="s">
        <v>7</v>
      </c>
      <c r="H146" s="1" t="s">
        <v>394</v>
      </c>
      <c r="I146" s="1" t="s">
        <v>289</v>
      </c>
      <c r="J146" s="1" t="s">
        <v>8</v>
      </c>
      <c r="K146" s="1" t="s">
        <v>5</v>
      </c>
      <c r="L146" s="1" t="s">
        <v>290</v>
      </c>
      <c r="M146" s="1" t="s">
        <v>291</v>
      </c>
      <c r="N146" s="1">
        <v>1995</v>
      </c>
      <c r="O146" s="1" t="s">
        <v>395</v>
      </c>
      <c r="P146" s="1" t="s">
        <v>493</v>
      </c>
      <c r="Q146" s="1" t="s">
        <v>496</v>
      </c>
      <c r="R146" s="11" t="s">
        <v>398</v>
      </c>
      <c r="S146" s="11" t="s">
        <v>398</v>
      </c>
      <c r="T146" s="11" t="s">
        <v>398</v>
      </c>
      <c r="U146" s="1" t="s">
        <v>399</v>
      </c>
      <c r="V146" s="1"/>
      <c r="W146" s="1" t="s">
        <v>400</v>
      </c>
      <c r="X146" s="1" t="s">
        <v>401</v>
      </c>
      <c r="Y146" s="1" t="s">
        <v>412</v>
      </c>
      <c r="Z146" s="1"/>
      <c r="AA146" s="1" t="s">
        <v>403</v>
      </c>
      <c r="AB146" s="1" t="s">
        <v>504</v>
      </c>
      <c r="AC146" s="12">
        <v>43713</v>
      </c>
      <c r="AD146" s="13" t="str">
        <f t="shared" si="20"/>
        <v>ACTIVO CALIFICADO</v>
      </c>
      <c r="AE146" s="11">
        <f t="shared" si="25"/>
        <v>5</v>
      </c>
      <c r="AF146" s="11">
        <f t="shared" si="25"/>
        <v>5</v>
      </c>
      <c r="AG146" s="11">
        <f t="shared" si="25"/>
        <v>5</v>
      </c>
      <c r="AH146" s="11" t="str">
        <f>LOOKUP(U146,Clasifica,'[1]V. Seguridad'!$D$4:$D$18)</f>
        <v>Alto</v>
      </c>
      <c r="AI146" s="11" t="e">
        <f>LOOKUP(V146,HWSW,'[1]V. Seguridad'!$E$22:$E$25)</f>
        <v>#N/A</v>
      </c>
      <c r="AJ146" s="11" t="str">
        <f>LOOKUP(W146,'[1]V. Seguridad'!$C$31:$C$35,'[1]V. Seguridad'!$E$31:$E$35)</f>
        <v>Medio</v>
      </c>
      <c r="AK146" s="11" t="str">
        <f t="shared" si="21"/>
        <v>Bajo</v>
      </c>
      <c r="AL146" s="11">
        <f t="shared" ref="AL146:AO166" si="26">IF(U146="",0,IF(AH146="Bajo",1,IF(AH146="Medio",2,3)))</f>
        <v>3</v>
      </c>
      <c r="AM146" s="11">
        <f t="shared" si="26"/>
        <v>0</v>
      </c>
      <c r="AN146" s="11">
        <f t="shared" si="26"/>
        <v>2</v>
      </c>
      <c r="AO146" s="11">
        <f t="shared" si="26"/>
        <v>1</v>
      </c>
      <c r="AP146" s="11">
        <f>IF(X146="",0,(LOOKUP(X146,Dispo,'[1]V. Seguridad'!$D$41:$D$45)*(LOOKUP(Y146,Tiempo,VTiempo))))</f>
        <v>2</v>
      </c>
      <c r="AQ146" s="11">
        <f t="shared" si="22"/>
        <v>3</v>
      </c>
      <c r="AR146" s="14" t="str">
        <f t="shared" si="23"/>
        <v>Alto</v>
      </c>
      <c r="AS146" s="1" t="str">
        <f>LOOKUP(U146,Clasifica,'[1]V. Seguridad'!$F$4:$F$18)</f>
        <v>REVISAR CON JURÍDICA</v>
      </c>
      <c r="AT146" s="1" t="str">
        <f>LOOKUP(U146,'[1]V. Seguridad'!$C$4:$C$18,'[1]V. Seguridad'!$E$4:$E$18)</f>
        <v>Otra norma legal o constitucional</v>
      </c>
      <c r="AU146" s="1" t="str">
        <f t="shared" si="24"/>
        <v>Otra norma legal o constitucional</v>
      </c>
      <c r="AV146" s="1" t="str">
        <f>LOOKUP(U146,'[1]V. Seguridad'!$C$4:$C$18,'[1]V. Seguridad'!$G$4:$G$18)</f>
        <v>REVISAR CON JURÍDICA</v>
      </c>
    </row>
    <row r="147" spans="2:48" ht="120" x14ac:dyDescent="0.25">
      <c r="B147" s="16" t="s">
        <v>292</v>
      </c>
      <c r="C147" s="1" t="s">
        <v>293</v>
      </c>
      <c r="D147" s="1" t="s">
        <v>490</v>
      </c>
      <c r="E147" s="1" t="s">
        <v>414</v>
      </c>
      <c r="F147" s="1" t="s">
        <v>491</v>
      </c>
      <c r="G147" s="1" t="s">
        <v>7</v>
      </c>
      <c r="H147" s="1" t="s">
        <v>394</v>
      </c>
      <c r="I147" s="1" t="s">
        <v>294</v>
      </c>
      <c r="J147" s="1" t="s">
        <v>8</v>
      </c>
      <c r="K147" s="1" t="s">
        <v>5</v>
      </c>
      <c r="L147" s="1" t="s">
        <v>290</v>
      </c>
      <c r="M147" s="1" t="s">
        <v>295</v>
      </c>
      <c r="N147" s="1">
        <v>1995</v>
      </c>
      <c r="O147" s="1" t="s">
        <v>440</v>
      </c>
      <c r="P147" s="1" t="s">
        <v>503</v>
      </c>
      <c r="Q147" s="1" t="s">
        <v>505</v>
      </c>
      <c r="R147" s="11" t="s">
        <v>398</v>
      </c>
      <c r="S147" s="11" t="s">
        <v>398</v>
      </c>
      <c r="T147" s="11" t="s">
        <v>398</v>
      </c>
      <c r="U147" s="1" t="s">
        <v>399</v>
      </c>
      <c r="V147" s="1" t="s">
        <v>461</v>
      </c>
      <c r="W147" s="1" t="s">
        <v>400</v>
      </c>
      <c r="X147" s="1" t="s">
        <v>401</v>
      </c>
      <c r="Y147" s="1" t="s">
        <v>408</v>
      </c>
      <c r="Z147" s="1" t="s">
        <v>403</v>
      </c>
      <c r="AA147" s="1"/>
      <c r="AB147" s="1" t="s">
        <v>506</v>
      </c>
      <c r="AC147" s="12">
        <v>43713</v>
      </c>
      <c r="AD147" s="13" t="str">
        <f t="shared" si="20"/>
        <v>ACTIVO CALIFICADO</v>
      </c>
      <c r="AE147" s="11">
        <f t="shared" si="25"/>
        <v>5</v>
      </c>
      <c r="AF147" s="11">
        <f t="shared" si="25"/>
        <v>5</v>
      </c>
      <c r="AG147" s="11">
        <f t="shared" si="25"/>
        <v>5</v>
      </c>
      <c r="AH147" s="11" t="str">
        <f>LOOKUP(U147,Clasifica,'[1]V. Seguridad'!$D$4:$D$18)</f>
        <v>Alto</v>
      </c>
      <c r="AI147" s="11" t="str">
        <f>LOOKUP(V147,HWSW,'[1]V. Seguridad'!$E$22:$E$25)</f>
        <v>Alto</v>
      </c>
      <c r="AJ147" s="11" t="str">
        <f>LOOKUP(W147,'[1]V. Seguridad'!$C$31:$C$35,'[1]V. Seguridad'!$E$31:$E$35)</f>
        <v>Medio</v>
      </c>
      <c r="AK147" s="11" t="str">
        <f t="shared" si="21"/>
        <v>Alto</v>
      </c>
      <c r="AL147" s="11">
        <f t="shared" si="26"/>
        <v>3</v>
      </c>
      <c r="AM147" s="11">
        <f t="shared" si="26"/>
        <v>3</v>
      </c>
      <c r="AN147" s="11">
        <f t="shared" si="26"/>
        <v>2</v>
      </c>
      <c r="AO147" s="11">
        <f t="shared" si="26"/>
        <v>3</v>
      </c>
      <c r="AP147" s="11">
        <f>IF(X147="",0,(LOOKUP(X147,Dispo,'[1]V. Seguridad'!$D$41:$D$45)*(LOOKUP(Y147,Tiempo,VTiempo))))</f>
        <v>4</v>
      </c>
      <c r="AQ147" s="11">
        <f t="shared" si="22"/>
        <v>3</v>
      </c>
      <c r="AR147" s="14" t="str">
        <f t="shared" si="23"/>
        <v>Alto</v>
      </c>
      <c r="AS147" s="1" t="str">
        <f>LOOKUP(U147,Clasifica,'[1]V. Seguridad'!$F$4:$F$18)</f>
        <v>REVISAR CON JURÍDICA</v>
      </c>
      <c r="AT147" s="1" t="str">
        <f>LOOKUP(U147,'[1]V. Seguridad'!$C$4:$C$18,'[1]V. Seguridad'!$E$4:$E$18)</f>
        <v>Otra norma legal o constitucional</v>
      </c>
      <c r="AU147" s="1" t="str">
        <f t="shared" si="24"/>
        <v>Otra norma legal o constitucional</v>
      </c>
      <c r="AV147" s="1" t="str">
        <f>LOOKUP(U147,'[1]V. Seguridad'!$C$4:$C$18,'[1]V. Seguridad'!$G$4:$G$18)</f>
        <v>REVISAR CON JURÍDICA</v>
      </c>
    </row>
    <row r="148" spans="2:48" ht="120" x14ac:dyDescent="0.25">
      <c r="B148" s="16" t="s">
        <v>296</v>
      </c>
      <c r="C148" s="1" t="s">
        <v>293</v>
      </c>
      <c r="D148" s="1" t="s">
        <v>490</v>
      </c>
      <c r="E148" s="1" t="s">
        <v>414</v>
      </c>
      <c r="F148" s="1" t="s">
        <v>491</v>
      </c>
      <c r="G148" s="1" t="s">
        <v>7</v>
      </c>
      <c r="H148" s="1" t="s">
        <v>394</v>
      </c>
      <c r="I148" s="1" t="s">
        <v>294</v>
      </c>
      <c r="J148" s="1" t="s">
        <v>8</v>
      </c>
      <c r="K148" s="1" t="s">
        <v>5</v>
      </c>
      <c r="L148" s="1" t="s">
        <v>290</v>
      </c>
      <c r="M148" s="1" t="s">
        <v>295</v>
      </c>
      <c r="N148" s="1">
        <v>1995</v>
      </c>
      <c r="O148" s="1" t="s">
        <v>440</v>
      </c>
      <c r="P148" s="1" t="s">
        <v>503</v>
      </c>
      <c r="Q148" s="1" t="s">
        <v>505</v>
      </c>
      <c r="R148" s="11" t="s">
        <v>398</v>
      </c>
      <c r="S148" s="11" t="s">
        <v>398</v>
      </c>
      <c r="T148" s="11" t="s">
        <v>398</v>
      </c>
      <c r="U148" s="1" t="s">
        <v>399</v>
      </c>
      <c r="V148" s="1"/>
      <c r="W148" s="1" t="s">
        <v>400</v>
      </c>
      <c r="X148" s="1" t="s">
        <v>401</v>
      </c>
      <c r="Y148" s="1" t="s">
        <v>408</v>
      </c>
      <c r="Z148" s="1"/>
      <c r="AA148" s="1" t="s">
        <v>403</v>
      </c>
      <c r="AB148" s="1" t="s">
        <v>506</v>
      </c>
      <c r="AC148" s="12">
        <v>43713</v>
      </c>
      <c r="AD148" s="13" t="str">
        <f t="shared" si="20"/>
        <v>ACTIVO CALIFICADO</v>
      </c>
      <c r="AE148" s="11">
        <f t="shared" si="25"/>
        <v>5</v>
      </c>
      <c r="AF148" s="11">
        <f t="shared" si="25"/>
        <v>5</v>
      </c>
      <c r="AG148" s="11">
        <f t="shared" si="25"/>
        <v>5</v>
      </c>
      <c r="AH148" s="11" t="str">
        <f>LOOKUP(U148,Clasifica,'[1]V. Seguridad'!$D$4:$D$18)</f>
        <v>Alto</v>
      </c>
      <c r="AI148" s="11" t="e">
        <f>LOOKUP(V148,HWSW,'[1]V. Seguridad'!$E$22:$E$25)</f>
        <v>#N/A</v>
      </c>
      <c r="AJ148" s="11" t="str">
        <f>LOOKUP(W148,'[1]V. Seguridad'!$C$31:$C$35,'[1]V. Seguridad'!$E$31:$E$35)</f>
        <v>Medio</v>
      </c>
      <c r="AK148" s="11" t="str">
        <f t="shared" si="21"/>
        <v>Alto</v>
      </c>
      <c r="AL148" s="11">
        <f t="shared" si="26"/>
        <v>3</v>
      </c>
      <c r="AM148" s="11">
        <f t="shared" si="26"/>
        <v>0</v>
      </c>
      <c r="AN148" s="11">
        <f t="shared" si="26"/>
        <v>2</v>
      </c>
      <c r="AO148" s="11">
        <f t="shared" si="26"/>
        <v>3</v>
      </c>
      <c r="AP148" s="11">
        <f>IF(X148="",0,(LOOKUP(X148,Dispo,'[1]V. Seguridad'!$D$41:$D$45)*(LOOKUP(Y148,Tiempo,VTiempo))))</f>
        <v>4</v>
      </c>
      <c r="AQ148" s="11">
        <f t="shared" si="22"/>
        <v>3</v>
      </c>
      <c r="AR148" s="14" t="str">
        <f t="shared" si="23"/>
        <v>Alto</v>
      </c>
      <c r="AS148" s="1" t="str">
        <f>LOOKUP(U148,Clasifica,'[1]V. Seguridad'!$F$4:$F$18)</f>
        <v>REVISAR CON JURÍDICA</v>
      </c>
      <c r="AT148" s="1" t="str">
        <f>LOOKUP(U148,'[1]V. Seguridad'!$C$4:$C$18,'[1]V. Seguridad'!$E$4:$E$18)</f>
        <v>Otra norma legal o constitucional</v>
      </c>
      <c r="AU148" s="1" t="str">
        <f t="shared" si="24"/>
        <v>Otra norma legal o constitucional</v>
      </c>
      <c r="AV148" s="1" t="str">
        <f>LOOKUP(U148,'[1]V. Seguridad'!$C$4:$C$18,'[1]V. Seguridad'!$G$4:$G$18)</f>
        <v>REVISAR CON JURÍDICA</v>
      </c>
    </row>
    <row r="149" spans="2:48" ht="120" x14ac:dyDescent="0.25">
      <c r="B149" s="16" t="s">
        <v>297</v>
      </c>
      <c r="C149" s="1" t="s">
        <v>293</v>
      </c>
      <c r="D149" s="1" t="s">
        <v>490</v>
      </c>
      <c r="E149" s="1" t="s">
        <v>414</v>
      </c>
      <c r="F149" s="1" t="s">
        <v>491</v>
      </c>
      <c r="G149" s="1" t="s">
        <v>7</v>
      </c>
      <c r="H149" s="1" t="s">
        <v>394</v>
      </c>
      <c r="I149" s="1" t="s">
        <v>298</v>
      </c>
      <c r="J149" s="1" t="s">
        <v>8</v>
      </c>
      <c r="K149" s="1" t="s">
        <v>5</v>
      </c>
      <c r="L149" s="1" t="s">
        <v>290</v>
      </c>
      <c r="M149" s="1" t="s">
        <v>295</v>
      </c>
      <c r="N149" s="1">
        <v>1995</v>
      </c>
      <c r="O149" s="1" t="s">
        <v>440</v>
      </c>
      <c r="P149" s="1" t="s">
        <v>503</v>
      </c>
      <c r="Q149" s="1" t="s">
        <v>505</v>
      </c>
      <c r="R149" s="11" t="s">
        <v>398</v>
      </c>
      <c r="S149" s="11" t="s">
        <v>398</v>
      </c>
      <c r="T149" s="11" t="s">
        <v>398</v>
      </c>
      <c r="U149" s="1" t="s">
        <v>399</v>
      </c>
      <c r="V149" s="1"/>
      <c r="W149" s="1" t="s">
        <v>400</v>
      </c>
      <c r="X149" s="1" t="s">
        <v>401</v>
      </c>
      <c r="Y149" s="1" t="s">
        <v>408</v>
      </c>
      <c r="Z149" s="1"/>
      <c r="AA149" s="1" t="s">
        <v>403</v>
      </c>
      <c r="AB149" s="1" t="s">
        <v>506</v>
      </c>
      <c r="AC149" s="12">
        <v>43713</v>
      </c>
      <c r="AD149" s="13" t="str">
        <f t="shared" si="20"/>
        <v>ACTIVO CALIFICADO</v>
      </c>
      <c r="AE149" s="11">
        <f t="shared" si="25"/>
        <v>5</v>
      </c>
      <c r="AF149" s="11">
        <f t="shared" si="25"/>
        <v>5</v>
      </c>
      <c r="AG149" s="11">
        <f t="shared" si="25"/>
        <v>5</v>
      </c>
      <c r="AH149" s="11" t="str">
        <f>LOOKUP(U149,Clasifica,'[1]V. Seguridad'!$D$4:$D$18)</f>
        <v>Alto</v>
      </c>
      <c r="AI149" s="11" t="e">
        <f>LOOKUP(V149,HWSW,'[1]V. Seguridad'!$E$22:$E$25)</f>
        <v>#N/A</v>
      </c>
      <c r="AJ149" s="11" t="str">
        <f>LOOKUP(W149,'[1]V. Seguridad'!$C$31:$C$35,'[1]V. Seguridad'!$E$31:$E$35)</f>
        <v>Medio</v>
      </c>
      <c r="AK149" s="11" t="str">
        <f t="shared" si="21"/>
        <v>Alto</v>
      </c>
      <c r="AL149" s="11">
        <f t="shared" si="26"/>
        <v>3</v>
      </c>
      <c r="AM149" s="11">
        <f t="shared" si="26"/>
        <v>0</v>
      </c>
      <c r="AN149" s="11">
        <f t="shared" si="26"/>
        <v>2</v>
      </c>
      <c r="AO149" s="11">
        <f t="shared" si="26"/>
        <v>3</v>
      </c>
      <c r="AP149" s="11">
        <f>IF(X149="",0,(LOOKUP(X149,Dispo,'[1]V. Seguridad'!$D$41:$D$45)*(LOOKUP(Y149,Tiempo,VTiempo))))</f>
        <v>4</v>
      </c>
      <c r="AQ149" s="11">
        <f t="shared" si="22"/>
        <v>3</v>
      </c>
      <c r="AR149" s="14" t="str">
        <f t="shared" si="23"/>
        <v>Alto</v>
      </c>
      <c r="AS149" s="1" t="str">
        <f>LOOKUP(U149,Clasifica,'[1]V. Seguridad'!$F$4:$F$18)</f>
        <v>REVISAR CON JURÍDICA</v>
      </c>
      <c r="AT149" s="1" t="str">
        <f>LOOKUP(U149,'[1]V. Seguridad'!$C$4:$C$18,'[1]V. Seguridad'!$E$4:$E$18)</f>
        <v>Otra norma legal o constitucional</v>
      </c>
      <c r="AU149" s="1" t="str">
        <f t="shared" si="24"/>
        <v>Otra norma legal o constitucional</v>
      </c>
      <c r="AV149" s="1" t="str">
        <f>LOOKUP(U149,'[1]V. Seguridad'!$C$4:$C$18,'[1]V. Seguridad'!$G$4:$G$18)</f>
        <v>REVISAR CON JURÍDICA</v>
      </c>
    </row>
    <row r="150" spans="2:48" ht="60" x14ac:dyDescent="0.25">
      <c r="B150" s="1" t="s">
        <v>299</v>
      </c>
      <c r="C150" s="1" t="s">
        <v>300</v>
      </c>
      <c r="D150" s="1" t="s">
        <v>490</v>
      </c>
      <c r="E150" s="1" t="s">
        <v>414</v>
      </c>
      <c r="F150" s="1" t="s">
        <v>491</v>
      </c>
      <c r="G150" s="1" t="s">
        <v>497</v>
      </c>
      <c r="H150" s="1" t="s">
        <v>394</v>
      </c>
      <c r="I150" s="1" t="s">
        <v>301</v>
      </c>
      <c r="J150" s="1" t="s">
        <v>8</v>
      </c>
      <c r="K150" s="1" t="s">
        <v>5</v>
      </c>
      <c r="L150" s="1" t="s">
        <v>15</v>
      </c>
      <c r="M150" s="1" t="s">
        <v>17</v>
      </c>
      <c r="N150" s="1">
        <v>1995</v>
      </c>
      <c r="O150" s="1" t="s">
        <v>440</v>
      </c>
      <c r="P150" s="1" t="s">
        <v>493</v>
      </c>
      <c r="Q150" s="1" t="s">
        <v>496</v>
      </c>
      <c r="R150" s="11" t="s">
        <v>398</v>
      </c>
      <c r="S150" s="11" t="s">
        <v>398</v>
      </c>
      <c r="T150" s="11" t="s">
        <v>398</v>
      </c>
      <c r="U150" s="1" t="s">
        <v>399</v>
      </c>
      <c r="V150" s="1"/>
      <c r="W150" s="1" t="s">
        <v>400</v>
      </c>
      <c r="X150" s="1" t="s">
        <v>425</v>
      </c>
      <c r="Y150" s="1" t="s">
        <v>402</v>
      </c>
      <c r="Z150" s="1"/>
      <c r="AA150" s="1" t="s">
        <v>403</v>
      </c>
      <c r="AB150" s="1" t="s">
        <v>498</v>
      </c>
      <c r="AC150" s="12">
        <v>43703</v>
      </c>
      <c r="AD150" s="13" t="str">
        <f t="shared" si="20"/>
        <v>ACTIVO CALIFICADO</v>
      </c>
      <c r="AE150" s="11">
        <f t="shared" si="25"/>
        <v>5</v>
      </c>
      <c r="AF150" s="11">
        <f t="shared" si="25"/>
        <v>5</v>
      </c>
      <c r="AG150" s="11">
        <f t="shared" si="25"/>
        <v>5</v>
      </c>
      <c r="AH150" s="11" t="str">
        <f>LOOKUP(U150,Clasifica,'[1]V. Seguridad'!$D$4:$D$18)</f>
        <v>Alto</v>
      </c>
      <c r="AI150" s="11" t="e">
        <f>LOOKUP(V150,HWSW,'[1]V. Seguridad'!$E$22:$E$25)</f>
        <v>#N/A</v>
      </c>
      <c r="AJ150" s="11" t="str">
        <f>LOOKUP(W150,'[1]V. Seguridad'!$C$31:$C$35,'[1]V. Seguridad'!$E$31:$E$35)</f>
        <v>Medio</v>
      </c>
      <c r="AK150" s="11" t="str">
        <f t="shared" si="21"/>
        <v>Bajo</v>
      </c>
      <c r="AL150" s="11">
        <f t="shared" si="26"/>
        <v>3</v>
      </c>
      <c r="AM150" s="11">
        <f t="shared" si="26"/>
        <v>0</v>
      </c>
      <c r="AN150" s="11">
        <f t="shared" si="26"/>
        <v>2</v>
      </c>
      <c r="AO150" s="11">
        <f t="shared" si="26"/>
        <v>1</v>
      </c>
      <c r="AP150" s="11">
        <f>IF(X150="",0,(LOOKUP(X150,Dispo,'[1]V. Seguridad'!$D$41:$D$45)*(LOOKUP(Y150,Tiempo,VTiempo))))</f>
        <v>0.625</v>
      </c>
      <c r="AQ150" s="11">
        <f t="shared" si="22"/>
        <v>3</v>
      </c>
      <c r="AR150" s="14" t="str">
        <f t="shared" si="23"/>
        <v>Alto</v>
      </c>
      <c r="AS150" s="1" t="str">
        <f>LOOKUP(U150,Clasifica,'[1]V. Seguridad'!$F$4:$F$18)</f>
        <v>REVISAR CON JURÍDICA</v>
      </c>
      <c r="AT150" s="1" t="str">
        <f>LOOKUP(U150,'[1]V. Seguridad'!$C$4:$C$18,'[1]V. Seguridad'!$E$4:$E$18)</f>
        <v>Otra norma legal o constitucional</v>
      </c>
      <c r="AU150" s="1" t="str">
        <f t="shared" si="24"/>
        <v>Otra norma legal o constitucional</v>
      </c>
      <c r="AV150" s="1" t="str">
        <f>LOOKUP(U150,'[1]V. Seguridad'!$C$4:$C$18,'[1]V. Seguridad'!$G$4:$G$18)</f>
        <v>REVISAR CON JURÍDICA</v>
      </c>
    </row>
    <row r="151" spans="2:48" ht="105" x14ac:dyDescent="0.25">
      <c r="B151" s="1" t="s">
        <v>302</v>
      </c>
      <c r="C151" s="1" t="s">
        <v>13</v>
      </c>
      <c r="D151" s="1" t="s">
        <v>490</v>
      </c>
      <c r="E151" s="1" t="s">
        <v>414</v>
      </c>
      <c r="F151" s="1" t="s">
        <v>491</v>
      </c>
      <c r="G151" s="1" t="s">
        <v>507</v>
      </c>
      <c r="H151" s="1" t="s">
        <v>394</v>
      </c>
      <c r="I151" s="1" t="s">
        <v>303</v>
      </c>
      <c r="J151" s="1" t="s">
        <v>8</v>
      </c>
      <c r="K151" s="1" t="s">
        <v>5</v>
      </c>
      <c r="L151" s="1" t="s">
        <v>304</v>
      </c>
      <c r="M151" s="1" t="s">
        <v>305</v>
      </c>
      <c r="N151" s="1">
        <v>2012</v>
      </c>
      <c r="O151" s="1" t="s">
        <v>395</v>
      </c>
      <c r="P151" s="1" t="s">
        <v>493</v>
      </c>
      <c r="Q151" s="1" t="s">
        <v>508</v>
      </c>
      <c r="R151" s="11" t="s">
        <v>398</v>
      </c>
      <c r="S151" s="11" t="s">
        <v>398</v>
      </c>
      <c r="T151" s="11" t="s">
        <v>398</v>
      </c>
      <c r="U151" s="1" t="s">
        <v>399</v>
      </c>
      <c r="V151" s="1"/>
      <c r="W151" s="1" t="s">
        <v>400</v>
      </c>
      <c r="X151" s="1" t="s">
        <v>425</v>
      </c>
      <c r="Y151" s="1" t="s">
        <v>408</v>
      </c>
      <c r="Z151" s="1"/>
      <c r="AA151" s="1" t="s">
        <v>403</v>
      </c>
      <c r="AB151" s="1" t="s">
        <v>509</v>
      </c>
      <c r="AC151" s="12">
        <v>43703</v>
      </c>
      <c r="AD151" s="13" t="str">
        <f t="shared" si="20"/>
        <v>ACTIVO CALIFICADO</v>
      </c>
      <c r="AE151" s="11">
        <f t="shared" si="25"/>
        <v>5</v>
      </c>
      <c r="AF151" s="11">
        <f t="shared" si="25"/>
        <v>5</v>
      </c>
      <c r="AG151" s="11">
        <f t="shared" si="25"/>
        <v>5</v>
      </c>
      <c r="AH151" s="11" t="str">
        <f>LOOKUP(U151,Clasifica,'[1]V. Seguridad'!$D$4:$D$18)</f>
        <v>Alto</v>
      </c>
      <c r="AI151" s="11" t="e">
        <f>LOOKUP(V151,HWSW,'[1]V. Seguridad'!$E$22:$E$25)</f>
        <v>#N/A</v>
      </c>
      <c r="AJ151" s="11" t="str">
        <f>LOOKUP(W151,'[1]V. Seguridad'!$C$31:$C$35,'[1]V. Seguridad'!$E$31:$E$35)</f>
        <v>Medio</v>
      </c>
      <c r="AK151" s="11" t="str">
        <f t="shared" si="21"/>
        <v>Bajo</v>
      </c>
      <c r="AL151" s="11">
        <f t="shared" si="26"/>
        <v>3</v>
      </c>
      <c r="AM151" s="11">
        <f t="shared" si="26"/>
        <v>0</v>
      </c>
      <c r="AN151" s="11">
        <f t="shared" si="26"/>
        <v>2</v>
      </c>
      <c r="AO151" s="11">
        <f t="shared" si="26"/>
        <v>1</v>
      </c>
      <c r="AP151" s="11">
        <f>IF(X151="",0,(LOOKUP(X151,Dispo,'[1]V. Seguridad'!$D$41:$D$45)*(LOOKUP(Y151,Tiempo,VTiempo))))</f>
        <v>1</v>
      </c>
      <c r="AQ151" s="11">
        <f t="shared" si="22"/>
        <v>3</v>
      </c>
      <c r="AR151" s="14" t="str">
        <f t="shared" si="23"/>
        <v>Alto</v>
      </c>
      <c r="AS151" s="1" t="str">
        <f>LOOKUP(U151,Clasifica,'[1]V. Seguridad'!$F$4:$F$18)</f>
        <v>REVISAR CON JURÍDICA</v>
      </c>
      <c r="AT151" s="1" t="str">
        <f>LOOKUP(U151,'[1]V. Seguridad'!$C$4:$C$18,'[1]V. Seguridad'!$E$4:$E$18)</f>
        <v>Otra norma legal o constitucional</v>
      </c>
      <c r="AU151" s="1" t="str">
        <f t="shared" si="24"/>
        <v>Otra norma legal o constitucional</v>
      </c>
      <c r="AV151" s="1" t="str">
        <f>LOOKUP(U151,'[1]V. Seguridad'!$C$4:$C$18,'[1]V. Seguridad'!$G$4:$G$18)</f>
        <v>REVISAR CON JURÍDICA</v>
      </c>
    </row>
    <row r="152" spans="2:48" ht="60" x14ac:dyDescent="0.25">
      <c r="B152" s="1" t="s">
        <v>306</v>
      </c>
      <c r="C152" s="1" t="s">
        <v>13</v>
      </c>
      <c r="D152" s="1" t="s">
        <v>490</v>
      </c>
      <c r="E152" s="1" t="s">
        <v>414</v>
      </c>
      <c r="F152" s="1" t="s">
        <v>491</v>
      </c>
      <c r="G152" s="1" t="s">
        <v>507</v>
      </c>
      <c r="H152" s="1" t="s">
        <v>394</v>
      </c>
      <c r="I152" s="1" t="s">
        <v>307</v>
      </c>
      <c r="J152" s="1" t="s">
        <v>8</v>
      </c>
      <c r="K152" s="1" t="s">
        <v>5</v>
      </c>
      <c r="L152" s="1" t="s">
        <v>14</v>
      </c>
      <c r="M152" s="1" t="s">
        <v>18</v>
      </c>
      <c r="N152" s="1">
        <v>1995</v>
      </c>
      <c r="O152" s="1" t="s">
        <v>405</v>
      </c>
      <c r="P152" s="1" t="s">
        <v>493</v>
      </c>
      <c r="Q152" s="1" t="s">
        <v>496</v>
      </c>
      <c r="R152" s="11" t="s">
        <v>398</v>
      </c>
      <c r="S152" s="11" t="s">
        <v>398</v>
      </c>
      <c r="T152" s="11" t="s">
        <v>398</v>
      </c>
      <c r="U152" s="1" t="s">
        <v>399</v>
      </c>
      <c r="V152" s="1"/>
      <c r="W152" s="1" t="s">
        <v>400</v>
      </c>
      <c r="X152" s="1" t="s">
        <v>425</v>
      </c>
      <c r="Y152" s="1" t="s">
        <v>408</v>
      </c>
      <c r="Z152" s="1"/>
      <c r="AA152" s="1" t="s">
        <v>403</v>
      </c>
      <c r="AB152" s="1" t="s">
        <v>509</v>
      </c>
      <c r="AC152" s="12">
        <v>43703</v>
      </c>
      <c r="AD152" s="13" t="str">
        <f t="shared" si="20"/>
        <v>ACTIVO CALIFICADO</v>
      </c>
      <c r="AE152" s="11">
        <f t="shared" si="25"/>
        <v>5</v>
      </c>
      <c r="AF152" s="11">
        <f t="shared" si="25"/>
        <v>5</v>
      </c>
      <c r="AG152" s="11">
        <f t="shared" si="25"/>
        <v>5</v>
      </c>
      <c r="AH152" s="11" t="str">
        <f>LOOKUP(U152,Clasifica,'[1]V. Seguridad'!$D$4:$D$18)</f>
        <v>Alto</v>
      </c>
      <c r="AI152" s="11" t="e">
        <f>LOOKUP(V152,HWSW,'[1]V. Seguridad'!$E$22:$E$25)</f>
        <v>#N/A</v>
      </c>
      <c r="AJ152" s="11" t="str">
        <f>LOOKUP(W152,'[1]V. Seguridad'!$C$31:$C$35,'[1]V. Seguridad'!$E$31:$E$35)</f>
        <v>Medio</v>
      </c>
      <c r="AK152" s="11" t="str">
        <f t="shared" si="21"/>
        <v>Bajo</v>
      </c>
      <c r="AL152" s="11">
        <f t="shared" si="26"/>
        <v>3</v>
      </c>
      <c r="AM152" s="11">
        <f t="shared" si="26"/>
        <v>0</v>
      </c>
      <c r="AN152" s="11">
        <f t="shared" si="26"/>
        <v>2</v>
      </c>
      <c r="AO152" s="11">
        <f t="shared" si="26"/>
        <v>1</v>
      </c>
      <c r="AP152" s="11">
        <f>IF(X152="",0,(LOOKUP(X152,Dispo,'[1]V. Seguridad'!$D$41:$D$45)*(LOOKUP(Y152,Tiempo,VTiempo))))</f>
        <v>1</v>
      </c>
      <c r="AQ152" s="11">
        <f t="shared" si="22"/>
        <v>3</v>
      </c>
      <c r="AR152" s="14" t="str">
        <f t="shared" si="23"/>
        <v>Alto</v>
      </c>
      <c r="AS152" s="1" t="str">
        <f>LOOKUP(U152,Clasifica,'[1]V. Seguridad'!$F$4:$F$18)</f>
        <v>REVISAR CON JURÍDICA</v>
      </c>
      <c r="AT152" s="1" t="str">
        <f>LOOKUP(U152,'[1]V. Seguridad'!$C$4:$C$18,'[1]V. Seguridad'!$E$4:$E$18)</f>
        <v>Otra norma legal o constitucional</v>
      </c>
      <c r="AU152" s="1" t="str">
        <f t="shared" si="24"/>
        <v>Otra norma legal o constitucional</v>
      </c>
      <c r="AV152" s="1" t="str">
        <f>LOOKUP(U152,'[1]V. Seguridad'!$C$4:$C$18,'[1]V. Seguridad'!$G$4:$G$18)</f>
        <v>REVISAR CON JURÍDICA</v>
      </c>
    </row>
    <row r="153" spans="2:48" ht="60" x14ac:dyDescent="0.25">
      <c r="B153" s="16" t="s">
        <v>20</v>
      </c>
      <c r="C153" s="1" t="s">
        <v>10</v>
      </c>
      <c r="D153" s="1" t="s">
        <v>490</v>
      </c>
      <c r="E153" s="1" t="s">
        <v>414</v>
      </c>
      <c r="F153" s="1" t="s">
        <v>491</v>
      </c>
      <c r="G153" s="1" t="s">
        <v>7</v>
      </c>
      <c r="H153" s="1" t="s">
        <v>394</v>
      </c>
      <c r="I153" s="1" t="s">
        <v>308</v>
      </c>
      <c r="J153" s="1" t="s">
        <v>8</v>
      </c>
      <c r="K153" s="1" t="s">
        <v>5</v>
      </c>
      <c r="L153" s="1" t="s">
        <v>15</v>
      </c>
      <c r="M153" s="1" t="s">
        <v>7</v>
      </c>
      <c r="N153" s="1">
        <v>1995</v>
      </c>
      <c r="O153" s="1" t="s">
        <v>395</v>
      </c>
      <c r="P153" s="1" t="s">
        <v>493</v>
      </c>
      <c r="Q153" s="1" t="s">
        <v>417</v>
      </c>
      <c r="R153" s="11" t="s">
        <v>398</v>
      </c>
      <c r="S153" s="11" t="s">
        <v>398</v>
      </c>
      <c r="T153" s="11" t="s">
        <v>398</v>
      </c>
      <c r="U153" s="1" t="s">
        <v>399</v>
      </c>
      <c r="V153" s="1" t="s">
        <v>461</v>
      </c>
      <c r="W153" s="1" t="s">
        <v>400</v>
      </c>
      <c r="X153" s="1" t="s">
        <v>410</v>
      </c>
      <c r="Y153" s="1" t="s">
        <v>435</v>
      </c>
      <c r="Z153" s="11"/>
      <c r="AA153" s="1" t="s">
        <v>403</v>
      </c>
      <c r="AB153" s="1" t="s">
        <v>494</v>
      </c>
      <c r="AC153" s="12">
        <v>43971</v>
      </c>
      <c r="AD153" s="13" t="str">
        <f t="shared" si="20"/>
        <v>ACTIVO CALIFICADO</v>
      </c>
      <c r="AE153" s="11">
        <f t="shared" si="25"/>
        <v>5</v>
      </c>
      <c r="AF153" s="11">
        <f t="shared" si="25"/>
        <v>5</v>
      </c>
      <c r="AG153" s="11">
        <f t="shared" si="25"/>
        <v>5</v>
      </c>
      <c r="AH153" s="11" t="str">
        <f>LOOKUP(U153,Clasifica,'[1]V. Seguridad'!$D$4:$D$18)</f>
        <v>Alto</v>
      </c>
      <c r="AI153" s="11" t="str">
        <f>LOOKUP(V153,HWSW,'[1]V. Seguridad'!$E$22:$E$25)</f>
        <v>Alto</v>
      </c>
      <c r="AJ153" s="11" t="str">
        <f>LOOKUP(W153,'[1]V. Seguridad'!$C$31:$C$35,'[1]V. Seguridad'!$E$31:$E$35)</f>
        <v>Medio</v>
      </c>
      <c r="AK153" s="11" t="str">
        <f t="shared" si="21"/>
        <v>Bajo</v>
      </c>
      <c r="AL153" s="11">
        <f t="shared" si="26"/>
        <v>3</v>
      </c>
      <c r="AM153" s="11">
        <f t="shared" si="26"/>
        <v>3</v>
      </c>
      <c r="AN153" s="11">
        <f t="shared" si="26"/>
        <v>2</v>
      </c>
      <c r="AO153" s="11">
        <f t="shared" si="26"/>
        <v>1</v>
      </c>
      <c r="AP153" s="11">
        <f>IF(X153="",0,(LOOKUP(X153,Dispo,'[1]V. Seguridad'!$D$41:$D$45)*(LOOKUP(Y153,Tiempo,VTiempo))))</f>
        <v>0.375</v>
      </c>
      <c r="AQ153" s="11">
        <f t="shared" si="22"/>
        <v>3</v>
      </c>
      <c r="AR153" s="14" t="str">
        <f t="shared" si="23"/>
        <v>Alto</v>
      </c>
      <c r="AS153" s="1" t="str">
        <f>LOOKUP(U153,Clasifica,'[1]V. Seguridad'!$F$4:$F$18)</f>
        <v>REVISAR CON JURÍDICA</v>
      </c>
      <c r="AT153" s="1" t="str">
        <f>LOOKUP(U153,'[1]V. Seguridad'!$C$4:$C$18,'[1]V. Seguridad'!$E$4:$E$18)</f>
        <v>Otra norma legal o constitucional</v>
      </c>
      <c r="AU153" s="1" t="str">
        <f t="shared" si="24"/>
        <v>Otra norma legal o constitucional</v>
      </c>
      <c r="AV153" s="1" t="str">
        <f>LOOKUP(U153,'[1]V. Seguridad'!$C$4:$C$18,'[1]V. Seguridad'!$G$4:$G$18)</f>
        <v>REVISAR CON JURÍDICA</v>
      </c>
    </row>
    <row r="154" spans="2:48" ht="120" x14ac:dyDescent="0.25">
      <c r="B154" s="16" t="s">
        <v>309</v>
      </c>
      <c r="C154" s="1" t="s">
        <v>310</v>
      </c>
      <c r="D154" s="1" t="s">
        <v>490</v>
      </c>
      <c r="E154" s="1" t="s">
        <v>414</v>
      </c>
      <c r="F154" s="1" t="s">
        <v>491</v>
      </c>
      <c r="G154" s="1" t="s">
        <v>7</v>
      </c>
      <c r="H154" s="1" t="s">
        <v>394</v>
      </c>
      <c r="I154" s="1" t="s">
        <v>311</v>
      </c>
      <c r="J154" s="1" t="s">
        <v>8</v>
      </c>
      <c r="K154" s="1" t="s">
        <v>5</v>
      </c>
      <c r="L154" s="1" t="s">
        <v>15</v>
      </c>
      <c r="M154" s="1" t="s">
        <v>7</v>
      </c>
      <c r="N154" s="1">
        <v>2017</v>
      </c>
      <c r="O154" s="1" t="s">
        <v>405</v>
      </c>
      <c r="P154" s="1" t="s">
        <v>503</v>
      </c>
      <c r="Q154" s="1" t="s">
        <v>453</v>
      </c>
      <c r="R154" s="11" t="s">
        <v>398</v>
      </c>
      <c r="S154" s="11" t="s">
        <v>398</v>
      </c>
      <c r="T154" s="11" t="s">
        <v>398</v>
      </c>
      <c r="U154" s="1" t="s">
        <v>399</v>
      </c>
      <c r="V154" s="1" t="s">
        <v>461</v>
      </c>
      <c r="W154" s="1" t="s">
        <v>400</v>
      </c>
      <c r="X154" s="1" t="s">
        <v>425</v>
      </c>
      <c r="Y154" s="1" t="s">
        <v>501</v>
      </c>
      <c r="Z154" s="1"/>
      <c r="AA154" s="1"/>
      <c r="AB154" s="1" t="s">
        <v>506</v>
      </c>
      <c r="AC154" s="12">
        <v>43713</v>
      </c>
      <c r="AD154" s="13" t="str">
        <f t="shared" si="20"/>
        <v>ACTIVO CALIFICADO</v>
      </c>
      <c r="AE154" s="11">
        <f t="shared" si="25"/>
        <v>5</v>
      </c>
      <c r="AF154" s="11">
        <f t="shared" si="25"/>
        <v>5</v>
      </c>
      <c r="AG154" s="11">
        <f t="shared" si="25"/>
        <v>5</v>
      </c>
      <c r="AH154" s="11" t="str">
        <f>LOOKUP(U154,Clasifica,'[1]V. Seguridad'!$D$4:$D$18)</f>
        <v>Alto</v>
      </c>
      <c r="AI154" s="11" t="str">
        <f>LOOKUP(V154,HWSW,'[1]V. Seguridad'!$E$22:$E$25)</f>
        <v>Alto</v>
      </c>
      <c r="AJ154" s="11" t="str">
        <f>LOOKUP(W154,'[1]V. Seguridad'!$C$31:$C$35,'[1]V. Seguridad'!$E$31:$E$35)</f>
        <v>Medio</v>
      </c>
      <c r="AK154" s="11" t="str">
        <f t="shared" si="21"/>
        <v>Bajo</v>
      </c>
      <c r="AL154" s="11">
        <f t="shared" si="26"/>
        <v>3</v>
      </c>
      <c r="AM154" s="11">
        <f t="shared" si="26"/>
        <v>3</v>
      </c>
      <c r="AN154" s="11">
        <f t="shared" si="26"/>
        <v>2</v>
      </c>
      <c r="AO154" s="11">
        <f t="shared" si="26"/>
        <v>1</v>
      </c>
      <c r="AP154" s="11">
        <f>IF(X154="",0,(LOOKUP(X154,Dispo,'[1]V. Seguridad'!$D$41:$D$45)*(LOOKUP(Y154,Tiempo,VTiempo))))</f>
        <v>1.25</v>
      </c>
      <c r="AQ154" s="11">
        <f t="shared" si="22"/>
        <v>3</v>
      </c>
      <c r="AR154" s="14" t="str">
        <f t="shared" si="23"/>
        <v>Alto</v>
      </c>
      <c r="AS154" s="1" t="str">
        <f>LOOKUP(U154,Clasifica,'[1]V. Seguridad'!$F$4:$F$18)</f>
        <v>REVISAR CON JURÍDICA</v>
      </c>
      <c r="AT154" s="1" t="str">
        <f>LOOKUP(U154,'[1]V. Seguridad'!$C$4:$C$18,'[1]V. Seguridad'!$E$4:$E$18)</f>
        <v>Otra norma legal o constitucional</v>
      </c>
      <c r="AU154" s="1" t="str">
        <f t="shared" si="24"/>
        <v>Otra norma legal o constitucional</v>
      </c>
      <c r="AV154" s="1" t="str">
        <f>LOOKUP(U154,'[1]V. Seguridad'!$C$4:$C$18,'[1]V. Seguridad'!$G$4:$G$18)</f>
        <v>REVISAR CON JURÍDICA</v>
      </c>
    </row>
    <row r="155" spans="2:48" ht="45" x14ac:dyDescent="0.25">
      <c r="B155" s="16" t="s">
        <v>19</v>
      </c>
      <c r="C155" s="1" t="s">
        <v>10</v>
      </c>
      <c r="D155" s="1" t="s">
        <v>490</v>
      </c>
      <c r="E155" s="1" t="s">
        <v>414</v>
      </c>
      <c r="F155" s="1" t="s">
        <v>491</v>
      </c>
      <c r="G155" s="1" t="s">
        <v>7</v>
      </c>
      <c r="H155" s="1" t="s">
        <v>394</v>
      </c>
      <c r="I155" s="1" t="s">
        <v>312</v>
      </c>
      <c r="J155" s="1" t="s">
        <v>8</v>
      </c>
      <c r="K155" s="1" t="s">
        <v>5</v>
      </c>
      <c r="L155" s="1" t="s">
        <v>15</v>
      </c>
      <c r="M155" s="1" t="s">
        <v>7</v>
      </c>
      <c r="N155" s="1">
        <v>1995</v>
      </c>
      <c r="O155" s="1" t="s">
        <v>395</v>
      </c>
      <c r="P155" s="1" t="s">
        <v>493</v>
      </c>
      <c r="Q155" s="1" t="s">
        <v>417</v>
      </c>
      <c r="R155" s="11" t="s">
        <v>398</v>
      </c>
      <c r="S155" s="11" t="s">
        <v>398</v>
      </c>
      <c r="T155" s="11" t="s">
        <v>398</v>
      </c>
      <c r="U155" s="1" t="s">
        <v>399</v>
      </c>
      <c r="V155" s="1" t="s">
        <v>461</v>
      </c>
      <c r="W155" s="1" t="s">
        <v>400</v>
      </c>
      <c r="X155" s="1" t="s">
        <v>401</v>
      </c>
      <c r="Y155" s="1" t="s">
        <v>501</v>
      </c>
      <c r="Z155" s="1"/>
      <c r="AA155" s="1"/>
      <c r="AB155" s="1" t="s">
        <v>506</v>
      </c>
      <c r="AC155" s="12">
        <v>43713</v>
      </c>
      <c r="AD155" s="13" t="str">
        <f t="shared" si="20"/>
        <v>ACTIVO CALIFICADO</v>
      </c>
      <c r="AE155" s="11">
        <f t="shared" si="25"/>
        <v>5</v>
      </c>
      <c r="AF155" s="11">
        <f t="shared" si="25"/>
        <v>5</v>
      </c>
      <c r="AG155" s="11">
        <f t="shared" si="25"/>
        <v>5</v>
      </c>
      <c r="AH155" s="11" t="str">
        <f>LOOKUP(U155,Clasifica,'[1]V. Seguridad'!$D$4:$D$18)</f>
        <v>Alto</v>
      </c>
      <c r="AI155" s="11" t="str">
        <f>LOOKUP(V155,HWSW,'[1]V. Seguridad'!$E$22:$E$25)</f>
        <v>Alto</v>
      </c>
      <c r="AJ155" s="11" t="str">
        <f>LOOKUP(W155,'[1]V. Seguridad'!$C$31:$C$35,'[1]V. Seguridad'!$E$31:$E$35)</f>
        <v>Medio</v>
      </c>
      <c r="AK155" s="11" t="str">
        <f t="shared" si="21"/>
        <v>Alto</v>
      </c>
      <c r="AL155" s="11">
        <f t="shared" si="26"/>
        <v>3</v>
      </c>
      <c r="AM155" s="11">
        <f t="shared" si="26"/>
        <v>3</v>
      </c>
      <c r="AN155" s="11">
        <f t="shared" si="26"/>
        <v>2</v>
      </c>
      <c r="AO155" s="11">
        <f t="shared" si="26"/>
        <v>3</v>
      </c>
      <c r="AP155" s="11">
        <f>IF(X155="",0,(LOOKUP(X155,Dispo,'[1]V. Seguridad'!$D$41:$D$45)*(LOOKUP(Y155,Tiempo,VTiempo))))</f>
        <v>5</v>
      </c>
      <c r="AQ155" s="11">
        <f t="shared" si="22"/>
        <v>3</v>
      </c>
      <c r="AR155" s="14" t="str">
        <f t="shared" si="23"/>
        <v>Alto</v>
      </c>
      <c r="AS155" s="1" t="str">
        <f>LOOKUP(U155,Clasifica,'[1]V. Seguridad'!$F$4:$F$18)</f>
        <v>REVISAR CON JURÍDICA</v>
      </c>
      <c r="AT155" s="1" t="str">
        <f>LOOKUP(U155,'[1]V. Seguridad'!$C$4:$C$18,'[1]V. Seguridad'!$E$4:$E$18)</f>
        <v>Otra norma legal o constitucional</v>
      </c>
      <c r="AU155" s="1" t="str">
        <f t="shared" si="24"/>
        <v>Otra norma legal o constitucional</v>
      </c>
      <c r="AV155" s="1" t="str">
        <f>LOOKUP(U155,'[1]V. Seguridad'!$C$4:$C$18,'[1]V. Seguridad'!$G$4:$G$18)</f>
        <v>REVISAR CON JURÍDICA</v>
      </c>
    </row>
    <row r="156" spans="2:48" ht="75" x14ac:dyDescent="0.25">
      <c r="B156" s="16" t="s">
        <v>313</v>
      </c>
      <c r="C156" s="1" t="s">
        <v>310</v>
      </c>
      <c r="D156" s="1" t="s">
        <v>490</v>
      </c>
      <c r="E156" s="1" t="s">
        <v>414</v>
      </c>
      <c r="F156" s="1" t="s">
        <v>491</v>
      </c>
      <c r="G156" s="1" t="s">
        <v>7</v>
      </c>
      <c r="H156" s="1" t="s">
        <v>394</v>
      </c>
      <c r="I156" s="1" t="s">
        <v>314</v>
      </c>
      <c r="J156" s="1" t="s">
        <v>8</v>
      </c>
      <c r="K156" s="1" t="s">
        <v>5</v>
      </c>
      <c r="L156" s="1" t="s">
        <v>15</v>
      </c>
      <c r="M156" s="1" t="s">
        <v>7</v>
      </c>
      <c r="N156" s="1">
        <v>2017</v>
      </c>
      <c r="O156" s="1" t="s">
        <v>395</v>
      </c>
      <c r="P156" s="1" t="s">
        <v>493</v>
      </c>
      <c r="Q156" s="1" t="s">
        <v>459</v>
      </c>
      <c r="R156" s="11" t="s">
        <v>398</v>
      </c>
      <c r="S156" s="11" t="s">
        <v>398</v>
      </c>
      <c r="T156" s="11" t="s">
        <v>398</v>
      </c>
      <c r="U156" s="1" t="s">
        <v>399</v>
      </c>
      <c r="V156" s="1" t="s">
        <v>461</v>
      </c>
      <c r="W156" s="1" t="s">
        <v>400</v>
      </c>
      <c r="X156" s="1" t="s">
        <v>425</v>
      </c>
      <c r="Y156" s="1" t="s">
        <v>501</v>
      </c>
      <c r="Z156" s="1"/>
      <c r="AA156" s="1"/>
      <c r="AB156" s="1" t="s">
        <v>506</v>
      </c>
      <c r="AC156" s="12">
        <v>43713</v>
      </c>
      <c r="AD156" s="13" t="str">
        <f t="shared" si="20"/>
        <v>ACTIVO CALIFICADO</v>
      </c>
      <c r="AE156" s="11">
        <f t="shared" si="25"/>
        <v>5</v>
      </c>
      <c r="AF156" s="11">
        <f t="shared" si="25"/>
        <v>5</v>
      </c>
      <c r="AG156" s="11">
        <f t="shared" si="25"/>
        <v>5</v>
      </c>
      <c r="AH156" s="11" t="str">
        <f>LOOKUP(U156,Clasifica,'[1]V. Seguridad'!$D$4:$D$18)</f>
        <v>Alto</v>
      </c>
      <c r="AI156" s="11" t="str">
        <f>LOOKUP(V156,HWSW,'[1]V. Seguridad'!$E$22:$E$25)</f>
        <v>Alto</v>
      </c>
      <c r="AJ156" s="11" t="str">
        <f>LOOKUP(W156,'[1]V. Seguridad'!$C$31:$C$35,'[1]V. Seguridad'!$E$31:$E$35)</f>
        <v>Medio</v>
      </c>
      <c r="AK156" s="11" t="str">
        <f t="shared" si="21"/>
        <v>Bajo</v>
      </c>
      <c r="AL156" s="11">
        <f t="shared" si="26"/>
        <v>3</v>
      </c>
      <c r="AM156" s="11">
        <f t="shared" si="26"/>
        <v>3</v>
      </c>
      <c r="AN156" s="11">
        <f t="shared" si="26"/>
        <v>2</v>
      </c>
      <c r="AO156" s="11">
        <f t="shared" si="26"/>
        <v>1</v>
      </c>
      <c r="AP156" s="11">
        <f>IF(X156="",0,(LOOKUP(X156,Dispo,'[1]V. Seguridad'!$D$41:$D$45)*(LOOKUP(Y156,Tiempo,VTiempo))))</f>
        <v>1.25</v>
      </c>
      <c r="AQ156" s="11">
        <f t="shared" si="22"/>
        <v>3</v>
      </c>
      <c r="AR156" s="14" t="str">
        <f t="shared" si="23"/>
        <v>Alto</v>
      </c>
      <c r="AS156" s="1" t="str">
        <f>LOOKUP(U156,Clasifica,'[1]V. Seguridad'!$F$4:$F$18)</f>
        <v>REVISAR CON JURÍDICA</v>
      </c>
      <c r="AT156" s="1" t="str">
        <f>LOOKUP(U156,'[1]V. Seguridad'!$C$4:$C$18,'[1]V. Seguridad'!$E$4:$E$18)</f>
        <v>Otra norma legal o constitucional</v>
      </c>
      <c r="AU156" s="1" t="str">
        <f t="shared" si="24"/>
        <v>Otra norma legal o constitucional</v>
      </c>
      <c r="AV156" s="1" t="str">
        <f>LOOKUP(U156,'[1]V. Seguridad'!$C$4:$C$18,'[1]V. Seguridad'!$G$4:$G$18)</f>
        <v>REVISAR CON JURÍDICA</v>
      </c>
    </row>
    <row r="157" spans="2:48" ht="45" x14ac:dyDescent="0.25">
      <c r="B157" s="1" t="s">
        <v>19</v>
      </c>
      <c r="C157" s="1" t="s">
        <v>10</v>
      </c>
      <c r="D157" s="1" t="s">
        <v>510</v>
      </c>
      <c r="E157" s="1" t="s">
        <v>414</v>
      </c>
      <c r="F157" s="1" t="s">
        <v>511</v>
      </c>
      <c r="G157" s="1" t="s">
        <v>488</v>
      </c>
      <c r="H157" s="1" t="s">
        <v>394</v>
      </c>
      <c r="I157" s="1" t="s">
        <v>30</v>
      </c>
      <c r="J157" s="1" t="s">
        <v>8</v>
      </c>
      <c r="K157" s="1" t="s">
        <v>5</v>
      </c>
      <c r="L157" s="1" t="s">
        <v>15</v>
      </c>
      <c r="M157" s="1" t="s">
        <v>17</v>
      </c>
      <c r="N157" s="1">
        <v>2015</v>
      </c>
      <c r="O157" s="1" t="s">
        <v>395</v>
      </c>
      <c r="P157" s="1" t="s">
        <v>512</v>
      </c>
      <c r="Q157" s="1" t="s">
        <v>417</v>
      </c>
      <c r="R157" s="11" t="s">
        <v>398</v>
      </c>
      <c r="S157" s="11" t="s">
        <v>398</v>
      </c>
      <c r="T157" s="11" t="s">
        <v>398</v>
      </c>
      <c r="U157" s="1" t="s">
        <v>399</v>
      </c>
      <c r="V157" s="1" t="s">
        <v>482</v>
      </c>
      <c r="W157" s="1" t="s">
        <v>400</v>
      </c>
      <c r="X157" s="1" t="s">
        <v>425</v>
      </c>
      <c r="Y157" s="1" t="s">
        <v>402</v>
      </c>
      <c r="Z157" s="11" t="s">
        <v>488</v>
      </c>
      <c r="AA157" s="11" t="s">
        <v>488</v>
      </c>
      <c r="AB157" s="1" t="s">
        <v>513</v>
      </c>
      <c r="AC157" s="12">
        <v>43978</v>
      </c>
      <c r="AD157" s="13" t="str">
        <f t="shared" si="20"/>
        <v>ACTIVO CALIFICADO</v>
      </c>
      <c r="AE157" s="11">
        <f t="shared" si="25"/>
        <v>5</v>
      </c>
      <c r="AF157" s="11">
        <f t="shared" si="25"/>
        <v>5</v>
      </c>
      <c r="AG157" s="11">
        <f t="shared" si="25"/>
        <v>5</v>
      </c>
      <c r="AH157" s="11" t="str">
        <f>LOOKUP(U157,Clasifica,'[1]V. Seguridad'!$D$4:$D$18)</f>
        <v>Alto</v>
      </c>
      <c r="AI157" s="11" t="str">
        <f>LOOKUP(V157,HWSW,'[1]V. Seguridad'!$E$22:$E$25)</f>
        <v>Alto</v>
      </c>
      <c r="AJ157" s="11" t="str">
        <f>LOOKUP(W157,'[1]V. Seguridad'!$C$31:$C$35,'[1]V. Seguridad'!$E$31:$E$35)</f>
        <v>Medio</v>
      </c>
      <c r="AK157" s="11" t="str">
        <f t="shared" si="21"/>
        <v>Bajo</v>
      </c>
      <c r="AL157" s="11">
        <f t="shared" si="26"/>
        <v>3</v>
      </c>
      <c r="AM157" s="11">
        <f t="shared" si="26"/>
        <v>3</v>
      </c>
      <c r="AN157" s="11">
        <f t="shared" si="26"/>
        <v>2</v>
      </c>
      <c r="AO157" s="11">
        <f t="shared" si="26"/>
        <v>1</v>
      </c>
      <c r="AP157" s="11">
        <f>IF(X157="",0,(LOOKUP(X157,Dispo,'[1]V. Seguridad'!$D$41:$D$45)*(LOOKUP(Y157,Tiempo,VTiempo))))</f>
        <v>0.625</v>
      </c>
      <c r="AQ157" s="11">
        <f t="shared" si="22"/>
        <v>3</v>
      </c>
      <c r="AR157" s="14" t="str">
        <f t="shared" si="23"/>
        <v>Alto</v>
      </c>
      <c r="AS157" s="1" t="str">
        <f>LOOKUP(U157,Clasifica,'[1]V. Seguridad'!$F$4:$F$18)</f>
        <v>REVISAR CON JURÍDICA</v>
      </c>
      <c r="AT157" s="1" t="str">
        <f>LOOKUP(U157,'[1]V. Seguridad'!$C$4:$C$18,'[1]V. Seguridad'!$E$4:$E$18)</f>
        <v>Otra norma legal o constitucional</v>
      </c>
      <c r="AU157" s="1" t="str">
        <f t="shared" si="24"/>
        <v>Otra norma legal o constitucional</v>
      </c>
      <c r="AV157" s="1" t="str">
        <f>LOOKUP(U157,'[1]V. Seguridad'!$C$4:$C$18,'[1]V. Seguridad'!$G$4:$G$18)</f>
        <v>REVISAR CON JURÍDICA</v>
      </c>
    </row>
    <row r="158" spans="2:48" ht="45" x14ac:dyDescent="0.25">
      <c r="B158" s="1" t="s">
        <v>114</v>
      </c>
      <c r="C158" s="1" t="s">
        <v>10</v>
      </c>
      <c r="D158" s="1" t="s">
        <v>510</v>
      </c>
      <c r="E158" s="1" t="s">
        <v>414</v>
      </c>
      <c r="F158" s="1" t="s">
        <v>511</v>
      </c>
      <c r="G158" s="1" t="s">
        <v>488</v>
      </c>
      <c r="H158" s="1" t="s">
        <v>394</v>
      </c>
      <c r="I158" s="1" t="s">
        <v>315</v>
      </c>
      <c r="J158" s="1" t="s">
        <v>8</v>
      </c>
      <c r="K158" s="1" t="s">
        <v>5</v>
      </c>
      <c r="L158" s="1" t="s">
        <v>15</v>
      </c>
      <c r="M158" s="1" t="s">
        <v>17</v>
      </c>
      <c r="N158" s="1">
        <v>2012</v>
      </c>
      <c r="O158" s="1" t="s">
        <v>428</v>
      </c>
      <c r="P158" s="1" t="s">
        <v>512</v>
      </c>
      <c r="Q158" s="1" t="s">
        <v>417</v>
      </c>
      <c r="R158" s="11" t="s">
        <v>398</v>
      </c>
      <c r="S158" s="11" t="s">
        <v>398</v>
      </c>
      <c r="T158" s="11" t="s">
        <v>398</v>
      </c>
      <c r="U158" s="1" t="s">
        <v>399</v>
      </c>
      <c r="V158" s="1" t="s">
        <v>482</v>
      </c>
      <c r="W158" s="1" t="s">
        <v>400</v>
      </c>
      <c r="X158" s="1" t="s">
        <v>425</v>
      </c>
      <c r="Y158" s="1" t="s">
        <v>402</v>
      </c>
      <c r="Z158" s="11" t="s">
        <v>488</v>
      </c>
      <c r="AA158" s="11" t="s">
        <v>488</v>
      </c>
      <c r="AB158" s="1" t="s">
        <v>513</v>
      </c>
      <c r="AC158" s="12">
        <v>43978</v>
      </c>
      <c r="AD158" s="13" t="str">
        <f t="shared" si="20"/>
        <v>ACTIVO CALIFICADO</v>
      </c>
      <c r="AE158" s="11">
        <f t="shared" si="25"/>
        <v>5</v>
      </c>
      <c r="AF158" s="11">
        <f t="shared" si="25"/>
        <v>5</v>
      </c>
      <c r="AG158" s="11">
        <f t="shared" si="25"/>
        <v>5</v>
      </c>
      <c r="AH158" s="11" t="str">
        <f>LOOKUP(U158,Clasifica,'[1]V. Seguridad'!$D$4:$D$18)</f>
        <v>Alto</v>
      </c>
      <c r="AI158" s="11" t="str">
        <f>LOOKUP(V158,HWSW,'[1]V. Seguridad'!$E$22:$E$25)</f>
        <v>Alto</v>
      </c>
      <c r="AJ158" s="11" t="str">
        <f>LOOKUP(W158,'[1]V. Seguridad'!$C$31:$C$35,'[1]V. Seguridad'!$E$31:$E$35)</f>
        <v>Medio</v>
      </c>
      <c r="AK158" s="11" t="str">
        <f t="shared" si="21"/>
        <v>Bajo</v>
      </c>
      <c r="AL158" s="11">
        <f t="shared" si="26"/>
        <v>3</v>
      </c>
      <c r="AM158" s="11">
        <f t="shared" si="26"/>
        <v>3</v>
      </c>
      <c r="AN158" s="11">
        <f t="shared" si="26"/>
        <v>2</v>
      </c>
      <c r="AO158" s="11">
        <f t="shared" si="26"/>
        <v>1</v>
      </c>
      <c r="AP158" s="11">
        <f>IF(X158="",0,(LOOKUP(X158,Dispo,'[1]V. Seguridad'!$D$41:$D$45)*(LOOKUP(Y158,Tiempo,VTiempo))))</f>
        <v>0.625</v>
      </c>
      <c r="AQ158" s="11">
        <f t="shared" si="22"/>
        <v>3</v>
      </c>
      <c r="AR158" s="14" t="str">
        <f t="shared" si="23"/>
        <v>Alto</v>
      </c>
      <c r="AS158" s="1" t="str">
        <f>LOOKUP(U158,Clasifica,'[1]V. Seguridad'!$F$4:$F$18)</f>
        <v>REVISAR CON JURÍDICA</v>
      </c>
      <c r="AT158" s="1" t="str">
        <f>LOOKUP(U158,'[1]V. Seguridad'!$C$4:$C$18,'[1]V. Seguridad'!$E$4:$E$18)</f>
        <v>Otra norma legal o constitucional</v>
      </c>
      <c r="AU158" s="1" t="str">
        <f t="shared" si="24"/>
        <v>Otra norma legal o constitucional</v>
      </c>
      <c r="AV158" s="1" t="str">
        <f>LOOKUP(U158,'[1]V. Seguridad'!$C$4:$C$18,'[1]V. Seguridad'!$G$4:$G$18)</f>
        <v>REVISAR CON JURÍDICA</v>
      </c>
    </row>
    <row r="159" spans="2:48" ht="45" x14ac:dyDescent="0.25">
      <c r="B159" s="1" t="s">
        <v>316</v>
      </c>
      <c r="C159" s="1" t="s">
        <v>10</v>
      </c>
      <c r="D159" s="1" t="s">
        <v>510</v>
      </c>
      <c r="E159" s="1" t="s">
        <v>414</v>
      </c>
      <c r="F159" s="1" t="s">
        <v>511</v>
      </c>
      <c r="G159" s="1" t="s">
        <v>488</v>
      </c>
      <c r="H159" s="1" t="s">
        <v>394</v>
      </c>
      <c r="I159" s="1" t="s">
        <v>317</v>
      </c>
      <c r="J159" s="1" t="s">
        <v>8</v>
      </c>
      <c r="K159" s="1" t="s">
        <v>5</v>
      </c>
      <c r="L159" s="1" t="s">
        <v>15</v>
      </c>
      <c r="M159" s="1" t="s">
        <v>17</v>
      </c>
      <c r="N159" s="1">
        <v>2012</v>
      </c>
      <c r="O159" s="1" t="s">
        <v>395</v>
      </c>
      <c r="P159" s="1" t="s">
        <v>512</v>
      </c>
      <c r="Q159" s="1" t="s">
        <v>417</v>
      </c>
      <c r="R159" s="11" t="s">
        <v>398</v>
      </c>
      <c r="S159" s="11" t="s">
        <v>398</v>
      </c>
      <c r="T159" s="11" t="s">
        <v>398</v>
      </c>
      <c r="U159" s="1" t="s">
        <v>399</v>
      </c>
      <c r="V159" s="1" t="s">
        <v>482</v>
      </c>
      <c r="W159" s="1" t="s">
        <v>400</v>
      </c>
      <c r="X159" s="1" t="s">
        <v>425</v>
      </c>
      <c r="Y159" s="1" t="s">
        <v>402</v>
      </c>
      <c r="Z159" s="11" t="s">
        <v>488</v>
      </c>
      <c r="AA159" s="11" t="s">
        <v>488</v>
      </c>
      <c r="AB159" s="1" t="s">
        <v>513</v>
      </c>
      <c r="AC159" s="12">
        <v>43978</v>
      </c>
      <c r="AD159" s="13" t="str">
        <f t="shared" si="20"/>
        <v>ACTIVO CALIFICADO</v>
      </c>
      <c r="AE159" s="11">
        <f t="shared" si="25"/>
        <v>5</v>
      </c>
      <c r="AF159" s="11">
        <f t="shared" si="25"/>
        <v>5</v>
      </c>
      <c r="AG159" s="11">
        <f t="shared" si="25"/>
        <v>5</v>
      </c>
      <c r="AH159" s="11" t="str">
        <f>LOOKUP(U159,Clasifica,'[1]V. Seguridad'!$D$4:$D$18)</f>
        <v>Alto</v>
      </c>
      <c r="AI159" s="11" t="str">
        <f>LOOKUP(V159,HWSW,'[1]V. Seguridad'!$E$22:$E$25)</f>
        <v>Alto</v>
      </c>
      <c r="AJ159" s="11" t="str">
        <f>LOOKUP(W159,'[1]V. Seguridad'!$C$31:$C$35,'[1]V. Seguridad'!$E$31:$E$35)</f>
        <v>Medio</v>
      </c>
      <c r="AK159" s="11" t="str">
        <f t="shared" si="21"/>
        <v>Bajo</v>
      </c>
      <c r="AL159" s="11">
        <f t="shared" si="26"/>
        <v>3</v>
      </c>
      <c r="AM159" s="11">
        <f t="shared" si="26"/>
        <v>3</v>
      </c>
      <c r="AN159" s="11">
        <f t="shared" si="26"/>
        <v>2</v>
      </c>
      <c r="AO159" s="11">
        <f t="shared" si="26"/>
        <v>1</v>
      </c>
      <c r="AP159" s="11">
        <f>IF(X159="",0,(LOOKUP(X159,Dispo,'[1]V. Seguridad'!$D$41:$D$45)*(LOOKUP(Y159,Tiempo,VTiempo))))</f>
        <v>0.625</v>
      </c>
      <c r="AQ159" s="11">
        <f t="shared" si="22"/>
        <v>3</v>
      </c>
      <c r="AR159" s="14" t="str">
        <f t="shared" si="23"/>
        <v>Alto</v>
      </c>
      <c r="AS159" s="1" t="str">
        <f>LOOKUP(U159,Clasifica,'[1]V. Seguridad'!$F$4:$F$18)</f>
        <v>REVISAR CON JURÍDICA</v>
      </c>
      <c r="AT159" s="1" t="str">
        <f>LOOKUP(U159,'[1]V. Seguridad'!$C$4:$C$18,'[1]V. Seguridad'!$E$4:$E$18)</f>
        <v>Otra norma legal o constitucional</v>
      </c>
      <c r="AU159" s="1" t="str">
        <f t="shared" si="24"/>
        <v>Otra norma legal o constitucional</v>
      </c>
      <c r="AV159" s="1" t="str">
        <f>LOOKUP(U159,'[1]V. Seguridad'!$C$4:$C$18,'[1]V. Seguridad'!$G$4:$G$18)</f>
        <v>REVISAR CON JURÍDICA</v>
      </c>
    </row>
    <row r="160" spans="2:48" ht="45" x14ac:dyDescent="0.25">
      <c r="B160" s="1" t="s">
        <v>318</v>
      </c>
      <c r="C160" s="1" t="s">
        <v>76</v>
      </c>
      <c r="D160" s="1" t="s">
        <v>514</v>
      </c>
      <c r="E160" s="1" t="s">
        <v>392</v>
      </c>
      <c r="F160" s="1" t="s">
        <v>481</v>
      </c>
      <c r="G160" s="1" t="s">
        <v>6</v>
      </c>
      <c r="H160" s="1" t="s">
        <v>394</v>
      </c>
      <c r="I160" s="1" t="s">
        <v>319</v>
      </c>
      <c r="J160" s="1" t="s">
        <v>8</v>
      </c>
      <c r="K160" s="1" t="s">
        <v>5</v>
      </c>
      <c r="L160" s="1" t="s">
        <v>282</v>
      </c>
      <c r="M160" s="1" t="s">
        <v>6</v>
      </c>
      <c r="N160" s="1">
        <v>2016</v>
      </c>
      <c r="O160" s="1" t="s">
        <v>395</v>
      </c>
      <c r="P160" s="1" t="s">
        <v>515</v>
      </c>
      <c r="Q160" s="1" t="s">
        <v>516</v>
      </c>
      <c r="R160" s="11" t="s">
        <v>398</v>
      </c>
      <c r="S160" s="11" t="s">
        <v>398</v>
      </c>
      <c r="T160" s="11" t="s">
        <v>398</v>
      </c>
      <c r="U160" s="1" t="s">
        <v>399</v>
      </c>
      <c r="V160" s="1" t="s">
        <v>482</v>
      </c>
      <c r="W160" s="1" t="s">
        <v>400</v>
      </c>
      <c r="X160" s="1" t="s">
        <v>425</v>
      </c>
      <c r="Y160" s="1" t="s">
        <v>402</v>
      </c>
      <c r="Z160" s="11"/>
      <c r="AA160" s="11" t="s">
        <v>409</v>
      </c>
      <c r="AB160" s="1" t="s">
        <v>517</v>
      </c>
      <c r="AC160" s="12">
        <v>43698</v>
      </c>
      <c r="AD160" s="13" t="str">
        <f t="shared" si="20"/>
        <v>ACTIVO CALIFICADO</v>
      </c>
      <c r="AE160" s="11">
        <f t="shared" si="25"/>
        <v>5</v>
      </c>
      <c r="AF160" s="11">
        <f t="shared" si="25"/>
        <v>5</v>
      </c>
      <c r="AG160" s="11">
        <f t="shared" si="25"/>
        <v>5</v>
      </c>
      <c r="AH160" s="11" t="str">
        <f>LOOKUP(U160,Clasifica,'[1]V. Seguridad'!$D$4:$D$18)</f>
        <v>Alto</v>
      </c>
      <c r="AI160" s="11" t="str">
        <f>LOOKUP(V160,HWSW,'[1]V. Seguridad'!$E$22:$E$25)</f>
        <v>Alto</v>
      </c>
      <c r="AJ160" s="11" t="str">
        <f>LOOKUP(W160,'[1]V. Seguridad'!$C$31:$C$35,'[1]V. Seguridad'!$E$31:$E$35)</f>
        <v>Medio</v>
      </c>
      <c r="AK160" s="11" t="str">
        <f t="shared" si="21"/>
        <v>Bajo</v>
      </c>
      <c r="AL160" s="11">
        <f t="shared" si="26"/>
        <v>3</v>
      </c>
      <c r="AM160" s="11">
        <f t="shared" si="26"/>
        <v>3</v>
      </c>
      <c r="AN160" s="11">
        <f t="shared" si="26"/>
        <v>2</v>
      </c>
      <c r="AO160" s="11">
        <f t="shared" si="26"/>
        <v>1</v>
      </c>
      <c r="AP160" s="11">
        <f>IF(X160="",0,(LOOKUP(X160,Dispo,'[1]V. Seguridad'!$D$41:$D$45)*(LOOKUP(Y160,Tiempo,VTiempo))))</f>
        <v>0.625</v>
      </c>
      <c r="AQ160" s="11">
        <f t="shared" si="22"/>
        <v>3</v>
      </c>
      <c r="AR160" s="14" t="str">
        <f t="shared" si="23"/>
        <v>Alto</v>
      </c>
      <c r="AS160" s="1" t="str">
        <f>LOOKUP(U160,Clasifica,'[1]V. Seguridad'!$F$4:$F$18)</f>
        <v>REVISAR CON JURÍDICA</v>
      </c>
      <c r="AT160" s="1" t="str">
        <f>LOOKUP(U160,'[1]V. Seguridad'!$C$4:$C$18,'[1]V. Seguridad'!$E$4:$E$18)</f>
        <v>Otra norma legal o constitucional</v>
      </c>
      <c r="AU160" s="1" t="str">
        <f t="shared" si="24"/>
        <v>Otra norma legal o constitucional</v>
      </c>
      <c r="AV160" s="1" t="str">
        <f>LOOKUP(U160,'[1]V. Seguridad'!$C$4:$C$18,'[1]V. Seguridad'!$G$4:$G$18)</f>
        <v>REVISAR CON JURÍDICA</v>
      </c>
    </row>
    <row r="161" spans="2:48" ht="315" x14ac:dyDescent="0.25">
      <c r="B161" s="1" t="s">
        <v>320</v>
      </c>
      <c r="C161" s="1" t="s">
        <v>27</v>
      </c>
      <c r="D161" s="1" t="s">
        <v>514</v>
      </c>
      <c r="E161" s="1" t="s">
        <v>392</v>
      </c>
      <c r="F161" s="1" t="s">
        <v>481</v>
      </c>
      <c r="G161" s="1" t="s">
        <v>6</v>
      </c>
      <c r="H161" s="1" t="s">
        <v>394</v>
      </c>
      <c r="I161" s="1" t="s">
        <v>321</v>
      </c>
      <c r="J161" s="1" t="s">
        <v>8</v>
      </c>
      <c r="K161" s="1" t="s">
        <v>5</v>
      </c>
      <c r="L161" s="1" t="s">
        <v>322</v>
      </c>
      <c r="M161" s="1" t="s">
        <v>323</v>
      </c>
      <c r="N161" s="1">
        <v>2012</v>
      </c>
      <c r="O161" s="1" t="s">
        <v>395</v>
      </c>
      <c r="P161" s="1" t="s">
        <v>518</v>
      </c>
      <c r="Q161" s="1" t="s">
        <v>516</v>
      </c>
      <c r="R161" s="11" t="s">
        <v>398</v>
      </c>
      <c r="S161" s="11" t="s">
        <v>398</v>
      </c>
      <c r="T161" s="11" t="s">
        <v>398</v>
      </c>
      <c r="U161" s="1" t="s">
        <v>399</v>
      </c>
      <c r="V161" s="1" t="s">
        <v>482</v>
      </c>
      <c r="W161" s="1" t="s">
        <v>400</v>
      </c>
      <c r="X161" s="1" t="s">
        <v>401</v>
      </c>
      <c r="Y161" s="1" t="s">
        <v>408</v>
      </c>
      <c r="Z161" s="11"/>
      <c r="AA161" s="11" t="s">
        <v>409</v>
      </c>
      <c r="AB161" s="1" t="s">
        <v>517</v>
      </c>
      <c r="AC161" s="12">
        <v>43698</v>
      </c>
      <c r="AD161" s="13" t="str">
        <f t="shared" si="20"/>
        <v>ACTIVO CALIFICADO</v>
      </c>
      <c r="AE161" s="11">
        <f t="shared" si="25"/>
        <v>5</v>
      </c>
      <c r="AF161" s="11">
        <f t="shared" si="25"/>
        <v>5</v>
      </c>
      <c r="AG161" s="11">
        <f t="shared" si="25"/>
        <v>5</v>
      </c>
      <c r="AH161" s="11" t="str">
        <f>LOOKUP(U161,Clasifica,'[1]V. Seguridad'!$D$4:$D$18)</f>
        <v>Alto</v>
      </c>
      <c r="AI161" s="11" t="str">
        <f>LOOKUP(V161,HWSW,'[1]V. Seguridad'!$E$22:$E$25)</f>
        <v>Alto</v>
      </c>
      <c r="AJ161" s="11" t="str">
        <f>LOOKUP(W161,'[1]V. Seguridad'!$C$31:$C$35,'[1]V. Seguridad'!$E$31:$E$35)</f>
        <v>Medio</v>
      </c>
      <c r="AK161" s="11" t="str">
        <f t="shared" si="21"/>
        <v>Alto</v>
      </c>
      <c r="AL161" s="11">
        <f t="shared" si="26"/>
        <v>3</v>
      </c>
      <c r="AM161" s="11">
        <f t="shared" si="26"/>
        <v>3</v>
      </c>
      <c r="AN161" s="11">
        <f t="shared" si="26"/>
        <v>2</v>
      </c>
      <c r="AO161" s="11">
        <f t="shared" si="26"/>
        <v>3</v>
      </c>
      <c r="AP161" s="11">
        <f>IF(X161="",0,(LOOKUP(X161,Dispo,'[1]V. Seguridad'!$D$41:$D$45)*(LOOKUP(Y161,Tiempo,VTiempo))))</f>
        <v>4</v>
      </c>
      <c r="AQ161" s="11">
        <f t="shared" si="22"/>
        <v>3</v>
      </c>
      <c r="AR161" s="14" t="str">
        <f t="shared" si="23"/>
        <v>Alto</v>
      </c>
      <c r="AS161" s="1" t="str">
        <f>LOOKUP(U161,Clasifica,'[1]V. Seguridad'!$F$4:$F$18)</f>
        <v>REVISAR CON JURÍDICA</v>
      </c>
      <c r="AT161" s="1" t="str">
        <f>LOOKUP(U161,'[1]V. Seguridad'!$C$4:$C$18,'[1]V. Seguridad'!$E$4:$E$18)</f>
        <v>Otra norma legal o constitucional</v>
      </c>
      <c r="AU161" s="1" t="str">
        <f t="shared" si="24"/>
        <v>Otra norma legal o constitucional</v>
      </c>
      <c r="AV161" s="1" t="str">
        <f>LOOKUP(U161,'[1]V. Seguridad'!$C$4:$C$18,'[1]V. Seguridad'!$G$4:$G$18)</f>
        <v>REVISAR CON JURÍDICA</v>
      </c>
    </row>
    <row r="162" spans="2:48" ht="90" x14ac:dyDescent="0.25">
      <c r="B162" s="1" t="s">
        <v>324</v>
      </c>
      <c r="C162" s="1" t="s">
        <v>89</v>
      </c>
      <c r="D162" s="1" t="s">
        <v>514</v>
      </c>
      <c r="E162" s="1" t="s">
        <v>392</v>
      </c>
      <c r="F162" s="1" t="s">
        <v>481</v>
      </c>
      <c r="G162" s="1" t="s">
        <v>6</v>
      </c>
      <c r="H162" s="1" t="s">
        <v>394</v>
      </c>
      <c r="I162" s="1" t="s">
        <v>325</v>
      </c>
      <c r="J162" s="1" t="s">
        <v>8</v>
      </c>
      <c r="K162" s="1" t="s">
        <v>5</v>
      </c>
      <c r="L162" s="1" t="s">
        <v>15</v>
      </c>
      <c r="M162" s="1" t="s">
        <v>326</v>
      </c>
      <c r="N162" s="1">
        <v>2017</v>
      </c>
      <c r="O162" s="1" t="s">
        <v>405</v>
      </c>
      <c r="P162" s="1" t="s">
        <v>515</v>
      </c>
      <c r="Q162" s="1" t="s">
        <v>453</v>
      </c>
      <c r="R162" s="11" t="s">
        <v>398</v>
      </c>
      <c r="S162" s="11" t="s">
        <v>398</v>
      </c>
      <c r="T162" s="11" t="s">
        <v>398</v>
      </c>
      <c r="U162" s="1" t="s">
        <v>399</v>
      </c>
      <c r="V162" s="1"/>
      <c r="W162" s="1" t="s">
        <v>427</v>
      </c>
      <c r="X162" s="1" t="s">
        <v>425</v>
      </c>
      <c r="Y162" s="1" t="s">
        <v>435</v>
      </c>
      <c r="Z162" s="11"/>
      <c r="AA162" s="11" t="s">
        <v>409</v>
      </c>
      <c r="AB162" s="1" t="s">
        <v>517</v>
      </c>
      <c r="AC162" s="12">
        <v>43698</v>
      </c>
      <c r="AD162" s="13" t="str">
        <f t="shared" si="20"/>
        <v>ACTIVO CALIFICADO</v>
      </c>
      <c r="AE162" s="11">
        <f t="shared" si="25"/>
        <v>5</v>
      </c>
      <c r="AF162" s="11">
        <f t="shared" si="25"/>
        <v>5</v>
      </c>
      <c r="AG162" s="11">
        <f t="shared" si="25"/>
        <v>5</v>
      </c>
      <c r="AH162" s="11" t="str">
        <f>LOOKUP(U162,Clasifica,'[1]V. Seguridad'!$D$4:$D$18)</f>
        <v>Alto</v>
      </c>
      <c r="AI162" s="11" t="e">
        <f>LOOKUP(V162,HWSW,'[1]V. Seguridad'!$E$22:$E$25)</f>
        <v>#N/A</v>
      </c>
      <c r="AJ162" s="11" t="str">
        <f>LOOKUP(W162,'[1]V. Seguridad'!$C$31:$C$35,'[1]V. Seguridad'!$E$31:$E$35)</f>
        <v>Bajo</v>
      </c>
      <c r="AK162" s="11" t="str">
        <f t="shared" si="21"/>
        <v>Bajo</v>
      </c>
      <c r="AL162" s="11">
        <f t="shared" si="26"/>
        <v>3</v>
      </c>
      <c r="AM162" s="11">
        <f t="shared" si="26"/>
        <v>0</v>
      </c>
      <c r="AN162" s="11">
        <f t="shared" si="26"/>
        <v>1</v>
      </c>
      <c r="AO162" s="11">
        <f t="shared" si="26"/>
        <v>1</v>
      </c>
      <c r="AP162" s="11">
        <f>IF(X162="",0,(LOOKUP(X162,Dispo,'[1]V. Seguridad'!$D$41:$D$45)*(LOOKUP(Y162,Tiempo,VTiempo))))</f>
        <v>0.125</v>
      </c>
      <c r="AQ162" s="11">
        <f t="shared" si="22"/>
        <v>3</v>
      </c>
      <c r="AR162" s="14" t="str">
        <f t="shared" si="23"/>
        <v>Alto</v>
      </c>
      <c r="AS162" s="1" t="str">
        <f>LOOKUP(U162,Clasifica,'[1]V. Seguridad'!$F$4:$F$18)</f>
        <v>REVISAR CON JURÍDICA</v>
      </c>
      <c r="AT162" s="1" t="str">
        <f>LOOKUP(U162,'[1]V. Seguridad'!$C$4:$C$18,'[1]V. Seguridad'!$E$4:$E$18)</f>
        <v>Otra norma legal o constitucional</v>
      </c>
      <c r="AU162" s="1" t="str">
        <f t="shared" si="24"/>
        <v>Otra norma legal o constitucional</v>
      </c>
      <c r="AV162" s="1" t="str">
        <f>LOOKUP(U162,'[1]V. Seguridad'!$C$4:$C$18,'[1]V. Seguridad'!$G$4:$G$18)</f>
        <v>REVISAR CON JURÍDICA</v>
      </c>
    </row>
    <row r="163" spans="2:48" ht="60" x14ac:dyDescent="0.25">
      <c r="B163" s="1" t="s">
        <v>327</v>
      </c>
      <c r="C163" s="1" t="s">
        <v>89</v>
      </c>
      <c r="D163" s="1" t="s">
        <v>514</v>
      </c>
      <c r="E163" s="1" t="s">
        <v>392</v>
      </c>
      <c r="F163" s="1" t="s">
        <v>481</v>
      </c>
      <c r="G163" s="1" t="s">
        <v>6</v>
      </c>
      <c r="H163" s="1" t="s">
        <v>394</v>
      </c>
      <c r="I163" s="1" t="s">
        <v>328</v>
      </c>
      <c r="J163" s="1" t="s">
        <v>8</v>
      </c>
      <c r="K163" s="1" t="s">
        <v>5</v>
      </c>
      <c r="L163" s="1" t="s">
        <v>15</v>
      </c>
      <c r="M163" s="1" t="s">
        <v>326</v>
      </c>
      <c r="N163" s="1">
        <v>2013</v>
      </c>
      <c r="O163" s="1" t="s">
        <v>405</v>
      </c>
      <c r="P163" s="1" t="s">
        <v>515</v>
      </c>
      <c r="Q163" s="1" t="s">
        <v>453</v>
      </c>
      <c r="R163" s="11" t="s">
        <v>398</v>
      </c>
      <c r="S163" s="11" t="s">
        <v>398</v>
      </c>
      <c r="T163" s="11" t="s">
        <v>398</v>
      </c>
      <c r="U163" s="1" t="s">
        <v>399</v>
      </c>
      <c r="V163" s="1"/>
      <c r="W163" s="1" t="s">
        <v>427</v>
      </c>
      <c r="X163" s="1" t="s">
        <v>425</v>
      </c>
      <c r="Y163" s="1" t="s">
        <v>435</v>
      </c>
      <c r="Z163" s="1"/>
      <c r="AA163" s="11" t="s">
        <v>409</v>
      </c>
      <c r="AB163" s="1" t="s">
        <v>517</v>
      </c>
      <c r="AC163" s="12">
        <v>43698</v>
      </c>
      <c r="AD163" s="13" t="str">
        <f t="shared" si="20"/>
        <v>ACTIVO CALIFICADO</v>
      </c>
      <c r="AE163" s="11">
        <f t="shared" si="25"/>
        <v>5</v>
      </c>
      <c r="AF163" s="11">
        <f t="shared" si="25"/>
        <v>5</v>
      </c>
      <c r="AG163" s="11">
        <f t="shared" si="25"/>
        <v>5</v>
      </c>
      <c r="AH163" s="11" t="str">
        <f>LOOKUP(U163,Clasifica,'[1]V. Seguridad'!$D$4:$D$18)</f>
        <v>Alto</v>
      </c>
      <c r="AI163" s="11" t="e">
        <f>LOOKUP(V163,HWSW,'[1]V. Seguridad'!$E$22:$E$25)</f>
        <v>#N/A</v>
      </c>
      <c r="AJ163" s="11" t="str">
        <f>LOOKUP(W163,'[1]V. Seguridad'!$C$31:$C$35,'[1]V. Seguridad'!$E$31:$E$35)</f>
        <v>Bajo</v>
      </c>
      <c r="AK163" s="11" t="str">
        <f t="shared" si="21"/>
        <v>Bajo</v>
      </c>
      <c r="AL163" s="11">
        <f t="shared" si="26"/>
        <v>3</v>
      </c>
      <c r="AM163" s="11">
        <f t="shared" si="26"/>
        <v>0</v>
      </c>
      <c r="AN163" s="11">
        <f t="shared" si="26"/>
        <v>1</v>
      </c>
      <c r="AO163" s="11">
        <f t="shared" si="26"/>
        <v>1</v>
      </c>
      <c r="AP163" s="11">
        <f>IF(X163="",0,(LOOKUP(X163,Dispo,'[1]V. Seguridad'!$D$41:$D$45)*(LOOKUP(Y163,Tiempo,VTiempo))))</f>
        <v>0.125</v>
      </c>
      <c r="AQ163" s="11">
        <f t="shared" si="22"/>
        <v>3</v>
      </c>
      <c r="AR163" s="14" t="str">
        <f t="shared" si="23"/>
        <v>Alto</v>
      </c>
      <c r="AS163" s="1" t="str">
        <f>LOOKUP(U163,Clasifica,'[1]V. Seguridad'!$F$4:$F$18)</f>
        <v>REVISAR CON JURÍDICA</v>
      </c>
      <c r="AT163" s="1" t="str">
        <f>LOOKUP(U163,'[1]V. Seguridad'!$C$4:$C$18,'[1]V. Seguridad'!$E$4:$E$18)</f>
        <v>Otra norma legal o constitucional</v>
      </c>
      <c r="AU163" s="1" t="str">
        <f t="shared" si="24"/>
        <v>Otra norma legal o constitucional</v>
      </c>
      <c r="AV163" s="1" t="str">
        <f>LOOKUP(U163,'[1]V. Seguridad'!$C$4:$C$18,'[1]V. Seguridad'!$G$4:$G$18)</f>
        <v>REVISAR CON JURÍDICA</v>
      </c>
    </row>
    <row r="164" spans="2:48" ht="60" x14ac:dyDescent="0.25">
      <c r="B164" s="1" t="s">
        <v>221</v>
      </c>
      <c r="C164" s="1" t="s">
        <v>10</v>
      </c>
      <c r="D164" s="1" t="s">
        <v>519</v>
      </c>
      <c r="E164" s="1" t="s">
        <v>414</v>
      </c>
      <c r="F164" s="1" t="s">
        <v>520</v>
      </c>
      <c r="G164" s="1"/>
      <c r="H164" s="1" t="s">
        <v>394</v>
      </c>
      <c r="I164" s="1" t="s">
        <v>120</v>
      </c>
      <c r="J164" s="1" t="s">
        <v>8</v>
      </c>
      <c r="K164" s="1" t="s">
        <v>5</v>
      </c>
      <c r="L164" s="1" t="s">
        <v>14</v>
      </c>
      <c r="M164" s="1" t="s">
        <v>222</v>
      </c>
      <c r="N164" s="1">
        <v>2012</v>
      </c>
      <c r="O164" s="1" t="s">
        <v>395</v>
      </c>
      <c r="P164" s="1" t="s">
        <v>521</v>
      </c>
      <c r="Q164" s="1" t="s">
        <v>522</v>
      </c>
      <c r="R164" s="11" t="s">
        <v>398</v>
      </c>
      <c r="S164" s="11" t="s">
        <v>398</v>
      </c>
      <c r="T164" s="11" t="s">
        <v>398</v>
      </c>
      <c r="U164" s="1" t="s">
        <v>399</v>
      </c>
      <c r="W164" s="1" t="s">
        <v>427</v>
      </c>
      <c r="X164" s="1" t="s">
        <v>425</v>
      </c>
      <c r="Y164" s="1" t="s">
        <v>435</v>
      </c>
      <c r="Z164" s="1"/>
      <c r="AA164" s="11" t="s">
        <v>409</v>
      </c>
      <c r="AB164" s="1" t="s">
        <v>523</v>
      </c>
      <c r="AC164" s="12">
        <v>43972</v>
      </c>
      <c r="AD164" s="13" t="str">
        <f t="shared" si="20"/>
        <v>ACTIVO CALIFICADO</v>
      </c>
      <c r="AE164" s="11">
        <f t="shared" ref="AE164:AG166" si="27">IF(R164="",0,IF(R164="Si",5,IF(R164="Parcialmente",3,0.1)))</f>
        <v>5</v>
      </c>
      <c r="AF164" s="11">
        <f t="shared" si="27"/>
        <v>5</v>
      </c>
      <c r="AG164" s="11">
        <f t="shared" si="27"/>
        <v>5</v>
      </c>
      <c r="AH164" s="11" t="str">
        <f>LOOKUP(U164,Clasifica,'[3]V. Seguridad'!$D$4:$D$18)</f>
        <v>Alto</v>
      </c>
      <c r="AI164" s="11" t="e">
        <f>LOOKUP(V164,HWSW,'[3]V. Seguridad'!$E$22:$E$25)</f>
        <v>#N/A</v>
      </c>
      <c r="AJ164" s="11" t="str">
        <f>LOOKUP(W164,'[3]V. Seguridad'!$C$31:$C$35,'[3]V. Seguridad'!$E$31:$E$35)</f>
        <v>Bajo</v>
      </c>
      <c r="AK164" s="11" t="str">
        <f t="shared" si="21"/>
        <v>Bajo</v>
      </c>
      <c r="AL164" s="11">
        <f t="shared" si="26"/>
        <v>3</v>
      </c>
      <c r="AM164" s="11">
        <f t="shared" si="26"/>
        <v>0</v>
      </c>
      <c r="AN164" s="11">
        <f t="shared" si="26"/>
        <v>1</v>
      </c>
      <c r="AO164" s="11">
        <f t="shared" si="26"/>
        <v>1</v>
      </c>
      <c r="AP164" s="11">
        <f>IF(X164="",0,(LOOKUP(X164,Dispo,'[3]V. Seguridad'!$D$41:$D$45)*(LOOKUP(Y164,Tiempo,VTiempo))))</f>
        <v>0.125</v>
      </c>
      <c r="AQ164" s="11">
        <f t="shared" si="22"/>
        <v>3</v>
      </c>
      <c r="AR164" s="14" t="str">
        <f t="shared" si="23"/>
        <v>Alto</v>
      </c>
      <c r="AS164" s="1" t="str">
        <f>LOOKUP(U164,Clasifica,'[3]V. Seguridad'!$F$4:$F$18)</f>
        <v>REVISAR CON JURÍDICA</v>
      </c>
      <c r="AT164" s="1" t="str">
        <f>LOOKUP(U164,'[3]V. Seguridad'!$C$4:$C$18,'[3]V. Seguridad'!$E$4:$E$18)</f>
        <v>Otra norma legal o constitucional</v>
      </c>
      <c r="AU164" s="1" t="str">
        <f t="shared" si="24"/>
        <v>Otra norma legal o constitucional</v>
      </c>
      <c r="AV164" s="17" t="str">
        <f>LOOKUP(U164,'[3]V. Seguridad'!$C$4:$C$18,'[3]V. Seguridad'!$G$4:$G$18)</f>
        <v>REVISAR CON JURÍDICA</v>
      </c>
    </row>
    <row r="165" spans="2:48" ht="45" x14ac:dyDescent="0.25">
      <c r="B165" s="1" t="s">
        <v>9</v>
      </c>
      <c r="C165" s="1" t="s">
        <v>10</v>
      </c>
      <c r="D165" s="1" t="s">
        <v>391</v>
      </c>
      <c r="E165" s="1" t="s">
        <v>392</v>
      </c>
      <c r="F165" s="1" t="s">
        <v>481</v>
      </c>
      <c r="G165" s="1"/>
      <c r="H165" s="1" t="s">
        <v>394</v>
      </c>
      <c r="I165" s="1" t="s">
        <v>11</v>
      </c>
      <c r="J165" s="1" t="s">
        <v>8</v>
      </c>
      <c r="K165" s="1" t="s">
        <v>5</v>
      </c>
      <c r="L165" s="1" t="s">
        <v>15</v>
      </c>
      <c r="M165" s="1" t="s">
        <v>17</v>
      </c>
      <c r="N165" s="1">
        <v>2012</v>
      </c>
      <c r="O165" s="1" t="s">
        <v>395</v>
      </c>
      <c r="P165" s="1" t="s">
        <v>396</v>
      </c>
      <c r="Q165" s="1" t="s">
        <v>417</v>
      </c>
      <c r="R165" s="11" t="s">
        <v>398</v>
      </c>
      <c r="S165" s="11" t="s">
        <v>398</v>
      </c>
      <c r="T165" s="11" t="s">
        <v>398</v>
      </c>
      <c r="U165" s="1" t="s">
        <v>399</v>
      </c>
      <c r="W165" s="1" t="s">
        <v>427</v>
      </c>
      <c r="X165" s="1" t="s">
        <v>425</v>
      </c>
      <c r="Y165" s="1" t="s">
        <v>435</v>
      </c>
      <c r="Z165" s="1"/>
      <c r="AA165" s="11" t="s">
        <v>409</v>
      </c>
      <c r="AB165" s="1" t="s">
        <v>404</v>
      </c>
      <c r="AC165" s="12">
        <v>43971</v>
      </c>
      <c r="AD165" s="13" t="str">
        <f t="shared" si="20"/>
        <v>ACTIVO CALIFICADO</v>
      </c>
      <c r="AE165" s="11">
        <f t="shared" si="27"/>
        <v>5</v>
      </c>
      <c r="AF165" s="11">
        <f t="shared" si="27"/>
        <v>5</v>
      </c>
      <c r="AG165" s="11">
        <f t="shared" si="27"/>
        <v>5</v>
      </c>
      <c r="AH165" s="11" t="str">
        <f>LOOKUP(U165,Clasifica,'[3]V. Seguridad'!$D$4:$D$18)</f>
        <v>Alto</v>
      </c>
      <c r="AI165" s="11" t="e">
        <f>LOOKUP(V165,HWSW,'[3]V. Seguridad'!$E$22:$E$25)</f>
        <v>#N/A</v>
      </c>
      <c r="AJ165" s="11" t="str">
        <f>LOOKUP(W165,'[3]V. Seguridad'!$C$31:$C$35,'[3]V. Seguridad'!$E$31:$E$35)</f>
        <v>Bajo</v>
      </c>
      <c r="AK165" s="11" t="str">
        <f t="shared" si="21"/>
        <v>Bajo</v>
      </c>
      <c r="AL165" s="11">
        <f t="shared" si="26"/>
        <v>3</v>
      </c>
      <c r="AM165" s="11">
        <f t="shared" si="26"/>
        <v>0</v>
      </c>
      <c r="AN165" s="11">
        <f t="shared" si="26"/>
        <v>1</v>
      </c>
      <c r="AO165" s="11">
        <f t="shared" si="26"/>
        <v>1</v>
      </c>
      <c r="AP165" s="11">
        <f>IF(X165="",0,(LOOKUP(X165,Dispo,'[3]V. Seguridad'!$D$41:$D$45)*(LOOKUP(Y165,Tiempo,VTiempo))))</f>
        <v>0.125</v>
      </c>
      <c r="AQ165" s="11">
        <f t="shared" si="22"/>
        <v>3</v>
      </c>
      <c r="AR165" s="14" t="str">
        <f t="shared" si="23"/>
        <v>Alto</v>
      </c>
      <c r="AS165" s="1" t="str">
        <f>LOOKUP(U165,Clasifica,'[3]V. Seguridad'!$F$4:$F$18)</f>
        <v>REVISAR CON JURÍDICA</v>
      </c>
      <c r="AT165" s="1" t="str">
        <f>LOOKUP(U165,'[3]V. Seguridad'!$C$4:$C$18,'[3]V. Seguridad'!$E$4:$E$18)</f>
        <v>Otra norma legal o constitucional</v>
      </c>
      <c r="AU165" s="1" t="str">
        <f t="shared" si="24"/>
        <v>Otra norma legal o constitucional</v>
      </c>
      <c r="AV165" s="17" t="str">
        <f>LOOKUP(U165,'[3]V. Seguridad'!$C$4:$C$18,'[3]V. Seguridad'!$G$4:$G$18)</f>
        <v>REVISAR CON JURÍDICA</v>
      </c>
    </row>
    <row r="166" spans="2:48" ht="45" x14ac:dyDescent="0.25">
      <c r="B166" s="1" t="s">
        <v>228</v>
      </c>
      <c r="C166" s="1" t="s">
        <v>229</v>
      </c>
      <c r="D166" s="1" t="s">
        <v>391</v>
      </c>
      <c r="E166" s="1" t="s">
        <v>392</v>
      </c>
      <c r="F166" s="1" t="s">
        <v>415</v>
      </c>
      <c r="G166" s="1"/>
      <c r="H166" s="1" t="s">
        <v>394</v>
      </c>
      <c r="I166" s="1" t="s">
        <v>341</v>
      </c>
      <c r="J166" s="1" t="s">
        <v>8</v>
      </c>
      <c r="K166" s="1" t="s">
        <v>5</v>
      </c>
      <c r="L166" s="1" t="s">
        <v>15</v>
      </c>
      <c r="M166" s="1" t="s">
        <v>39</v>
      </c>
      <c r="N166" s="1">
        <v>2012</v>
      </c>
      <c r="O166" s="1" t="s">
        <v>395</v>
      </c>
      <c r="P166" s="1" t="s">
        <v>396</v>
      </c>
      <c r="Q166" s="1" t="s">
        <v>417</v>
      </c>
      <c r="R166" s="11" t="s">
        <v>398</v>
      </c>
      <c r="S166" s="11" t="s">
        <v>398</v>
      </c>
      <c r="T166" s="11" t="s">
        <v>398</v>
      </c>
      <c r="U166" s="1" t="s">
        <v>399</v>
      </c>
      <c r="W166" s="1" t="s">
        <v>427</v>
      </c>
      <c r="X166" s="1" t="s">
        <v>425</v>
      </c>
      <c r="Y166" s="1" t="s">
        <v>435</v>
      </c>
      <c r="Z166" s="1"/>
      <c r="AA166" s="11" t="s">
        <v>409</v>
      </c>
      <c r="AB166" s="1" t="s">
        <v>404</v>
      </c>
      <c r="AC166" s="12">
        <v>43971</v>
      </c>
      <c r="AD166" s="13" t="str">
        <f t="shared" si="20"/>
        <v>ACTIVO CALIFICADO</v>
      </c>
      <c r="AE166" s="11">
        <f t="shared" si="27"/>
        <v>5</v>
      </c>
      <c r="AF166" s="11">
        <f t="shared" si="27"/>
        <v>5</v>
      </c>
      <c r="AG166" s="11">
        <f t="shared" si="27"/>
        <v>5</v>
      </c>
      <c r="AH166" s="11" t="str">
        <f>LOOKUP(U166,Clasifica,'[3]V. Seguridad'!$D$4:$D$18)</f>
        <v>Alto</v>
      </c>
      <c r="AI166" s="11" t="e">
        <f>LOOKUP(V166,HWSW,'[3]V. Seguridad'!$E$22:$E$25)</f>
        <v>#N/A</v>
      </c>
      <c r="AJ166" s="11" t="str">
        <f>LOOKUP(W166,'[3]V. Seguridad'!$C$31:$C$35,'[3]V. Seguridad'!$E$31:$E$35)</f>
        <v>Bajo</v>
      </c>
      <c r="AK166" s="11" t="str">
        <f t="shared" si="21"/>
        <v>Bajo</v>
      </c>
      <c r="AL166" s="11">
        <f t="shared" si="26"/>
        <v>3</v>
      </c>
      <c r="AM166" s="11">
        <f t="shared" si="26"/>
        <v>0</v>
      </c>
      <c r="AN166" s="11">
        <f t="shared" si="26"/>
        <v>1</v>
      </c>
      <c r="AO166" s="11">
        <f t="shared" si="26"/>
        <v>1</v>
      </c>
      <c r="AP166" s="11">
        <f>IF(X166="",0,(LOOKUP(X166,Dispo,'[3]V. Seguridad'!$D$41:$D$45)*(LOOKUP(Y166,Tiempo,VTiempo))))</f>
        <v>0.125</v>
      </c>
      <c r="AQ166" s="11">
        <f t="shared" si="22"/>
        <v>3</v>
      </c>
      <c r="AR166" s="14" t="str">
        <f t="shared" si="23"/>
        <v>Alto</v>
      </c>
      <c r="AS166" s="1" t="str">
        <f>LOOKUP(U166,Clasifica,'[3]V. Seguridad'!$F$4:$F$18)</f>
        <v>REVISAR CON JURÍDICA</v>
      </c>
      <c r="AT166" s="1" t="str">
        <f>LOOKUP(U166,'[3]V. Seguridad'!$C$4:$C$18,'[3]V. Seguridad'!$E$4:$E$18)</f>
        <v>Otra norma legal o constitucional</v>
      </c>
      <c r="AU166" s="1" t="str">
        <f t="shared" si="24"/>
        <v>Otra norma legal o constitucional</v>
      </c>
      <c r="AV166" s="17" t="str">
        <f>LOOKUP(U166,'[3]V. Seguridad'!$C$4:$C$18,'[3]V. Seguridad'!$G$4:$G$18)</f>
        <v>REVISAR CON JURÍDICA</v>
      </c>
    </row>
    <row r="167" spans="2:48" ht="75" x14ac:dyDescent="0.25">
      <c r="B167" s="1" t="s">
        <v>332</v>
      </c>
      <c r="C167" s="1" t="s">
        <v>230</v>
      </c>
      <c r="D167" s="1" t="s">
        <v>524</v>
      </c>
      <c r="E167" s="1" t="s">
        <v>392</v>
      </c>
      <c r="F167" s="1" t="s">
        <v>525</v>
      </c>
      <c r="G167" s="1" t="s">
        <v>488</v>
      </c>
      <c r="H167" s="1" t="s">
        <v>394</v>
      </c>
      <c r="I167" s="1" t="s">
        <v>342</v>
      </c>
      <c r="J167" s="1" t="s">
        <v>8</v>
      </c>
      <c r="K167" s="1" t="s">
        <v>5</v>
      </c>
      <c r="L167" s="18" t="s">
        <v>15</v>
      </c>
      <c r="M167" s="1" t="s">
        <v>175</v>
      </c>
      <c r="N167" s="19" t="s">
        <v>488</v>
      </c>
      <c r="O167" s="1" t="s">
        <v>395</v>
      </c>
      <c r="P167" s="18" t="s">
        <v>469</v>
      </c>
      <c r="Q167" s="1" t="s">
        <v>469</v>
      </c>
      <c r="R167" s="11" t="s">
        <v>398</v>
      </c>
      <c r="S167" s="11" t="s">
        <v>398</v>
      </c>
      <c r="T167" s="11" t="s">
        <v>398</v>
      </c>
      <c r="U167" s="1" t="s">
        <v>399</v>
      </c>
      <c r="V167" s="1" t="s">
        <v>400</v>
      </c>
      <c r="W167" s="20" t="s">
        <v>427</v>
      </c>
      <c r="X167" s="1" t="s">
        <v>425</v>
      </c>
      <c r="Y167" s="1" t="s">
        <v>402</v>
      </c>
      <c r="Z167" s="11" t="s">
        <v>488</v>
      </c>
      <c r="AA167" s="11" t="s">
        <v>488</v>
      </c>
      <c r="AB167" s="16" t="s">
        <v>526</v>
      </c>
      <c r="AC167" s="12">
        <v>43972</v>
      </c>
      <c r="AD167" s="13" t="s">
        <v>527</v>
      </c>
      <c r="AE167" s="11">
        <v>5</v>
      </c>
      <c r="AF167" s="11">
        <v>5</v>
      </c>
      <c r="AG167" s="11">
        <v>5</v>
      </c>
      <c r="AH167" s="11" t="s">
        <v>528</v>
      </c>
      <c r="AI167" s="11" t="e">
        <v>#N/A</v>
      </c>
      <c r="AJ167" s="11" t="s">
        <v>529</v>
      </c>
      <c r="AK167" s="11" t="s">
        <v>530</v>
      </c>
      <c r="AL167" s="11">
        <v>3</v>
      </c>
      <c r="AM167" s="11">
        <v>0</v>
      </c>
      <c r="AN167" s="11">
        <v>2</v>
      </c>
      <c r="AO167" s="11">
        <v>1</v>
      </c>
      <c r="AP167" s="11">
        <v>0.625</v>
      </c>
      <c r="AQ167" s="11">
        <v>3</v>
      </c>
      <c r="AR167" s="14" t="s">
        <v>528</v>
      </c>
      <c r="AS167" s="1" t="s">
        <v>488</v>
      </c>
      <c r="AT167" s="1" t="s">
        <v>488</v>
      </c>
      <c r="AU167" s="1" t="s">
        <v>488</v>
      </c>
    </row>
    <row r="168" spans="2:48" ht="60" x14ac:dyDescent="0.25">
      <c r="B168" s="1" t="s">
        <v>232</v>
      </c>
      <c r="C168" s="1" t="s">
        <v>27</v>
      </c>
      <c r="D168" s="1" t="s">
        <v>524</v>
      </c>
      <c r="E168" s="1" t="s">
        <v>392</v>
      </c>
      <c r="F168" s="1" t="s">
        <v>525</v>
      </c>
      <c r="G168" s="1" t="s">
        <v>488</v>
      </c>
      <c r="H168" s="1" t="s">
        <v>394</v>
      </c>
      <c r="I168" s="1" t="s">
        <v>343</v>
      </c>
      <c r="J168" s="1" t="s">
        <v>8</v>
      </c>
      <c r="K168" s="1" t="s">
        <v>5</v>
      </c>
      <c r="L168" s="18" t="s">
        <v>15</v>
      </c>
      <c r="M168" s="1" t="s">
        <v>175</v>
      </c>
      <c r="N168" s="19" t="s">
        <v>488</v>
      </c>
      <c r="O168" s="1" t="s">
        <v>395</v>
      </c>
      <c r="P168" s="18" t="s">
        <v>469</v>
      </c>
      <c r="Q168" s="1" t="s">
        <v>469</v>
      </c>
      <c r="R168" s="11" t="s">
        <v>398</v>
      </c>
      <c r="S168" s="11" t="s">
        <v>398</v>
      </c>
      <c r="T168" s="11" t="s">
        <v>398</v>
      </c>
      <c r="U168" s="1" t="s">
        <v>399</v>
      </c>
      <c r="V168" s="1" t="s">
        <v>400</v>
      </c>
      <c r="W168" s="11" t="s">
        <v>427</v>
      </c>
      <c r="X168" s="1" t="s">
        <v>406</v>
      </c>
      <c r="Y168" s="1" t="s">
        <v>435</v>
      </c>
      <c r="Z168" s="11" t="s">
        <v>488</v>
      </c>
      <c r="AA168" s="11" t="s">
        <v>488</v>
      </c>
      <c r="AB168" s="16" t="s">
        <v>526</v>
      </c>
      <c r="AC168" s="12">
        <v>43972</v>
      </c>
      <c r="AD168" s="13" t="s">
        <v>527</v>
      </c>
      <c r="AE168" s="11">
        <v>5</v>
      </c>
      <c r="AF168" s="11">
        <v>5</v>
      </c>
      <c r="AG168" s="11">
        <v>5</v>
      </c>
      <c r="AH168" s="11" t="s">
        <v>528</v>
      </c>
      <c r="AI168" s="11" t="e">
        <v>#N/A</v>
      </c>
      <c r="AJ168" s="11" t="s">
        <v>529</v>
      </c>
      <c r="AK168" s="11" t="s">
        <v>530</v>
      </c>
      <c r="AL168" s="11">
        <v>3</v>
      </c>
      <c r="AM168" s="11">
        <v>0</v>
      </c>
      <c r="AN168" s="11">
        <v>2</v>
      </c>
      <c r="AO168" s="11">
        <v>1</v>
      </c>
      <c r="AP168" s="11">
        <v>0.25</v>
      </c>
      <c r="AQ168" s="11">
        <v>3</v>
      </c>
      <c r="AR168" s="14" t="s">
        <v>528</v>
      </c>
      <c r="AS168" s="1" t="s">
        <v>488</v>
      </c>
      <c r="AT168" s="1" t="s">
        <v>488</v>
      </c>
      <c r="AU168" s="1" t="s">
        <v>488</v>
      </c>
    </row>
    <row r="169" spans="2:48" ht="195" x14ac:dyDescent="0.25">
      <c r="B169" s="21" t="s">
        <v>233</v>
      </c>
      <c r="C169" s="22" t="s">
        <v>89</v>
      </c>
      <c r="D169" s="1" t="s">
        <v>524</v>
      </c>
      <c r="E169" s="1" t="s">
        <v>392</v>
      </c>
      <c r="F169" s="1" t="s">
        <v>525</v>
      </c>
      <c r="G169" s="1" t="s">
        <v>488</v>
      </c>
      <c r="H169" s="1" t="s">
        <v>394</v>
      </c>
      <c r="I169" s="1" t="s">
        <v>234</v>
      </c>
      <c r="J169" s="1" t="s">
        <v>8</v>
      </c>
      <c r="K169" s="1" t="s">
        <v>5</v>
      </c>
      <c r="L169" s="18" t="s">
        <v>15</v>
      </c>
      <c r="M169" s="18" t="s">
        <v>175</v>
      </c>
      <c r="N169" s="19" t="s">
        <v>488</v>
      </c>
      <c r="O169" s="1" t="s">
        <v>395</v>
      </c>
      <c r="P169" s="18" t="s">
        <v>469</v>
      </c>
      <c r="Q169" s="1" t="s">
        <v>469</v>
      </c>
      <c r="R169" s="11" t="s">
        <v>398</v>
      </c>
      <c r="S169" s="11" t="s">
        <v>398</v>
      </c>
      <c r="T169" s="11" t="s">
        <v>398</v>
      </c>
      <c r="U169" s="1" t="s">
        <v>399</v>
      </c>
      <c r="V169" s="1" t="s">
        <v>400</v>
      </c>
      <c r="W169" s="11" t="s">
        <v>427</v>
      </c>
      <c r="X169" s="1" t="s">
        <v>418</v>
      </c>
      <c r="Y169" s="1" t="s">
        <v>438</v>
      </c>
      <c r="Z169" s="11" t="s">
        <v>488</v>
      </c>
      <c r="AA169" s="11" t="s">
        <v>488</v>
      </c>
      <c r="AB169" s="16" t="s">
        <v>526</v>
      </c>
      <c r="AC169" s="12">
        <v>43972</v>
      </c>
      <c r="AD169" s="13" t="s">
        <v>527</v>
      </c>
      <c r="AE169" s="11">
        <v>5</v>
      </c>
      <c r="AF169" s="11">
        <v>5</v>
      </c>
      <c r="AG169" s="11">
        <v>5</v>
      </c>
      <c r="AH169" s="11" t="s">
        <v>528</v>
      </c>
      <c r="AI169" s="11" t="e">
        <v>#N/A</v>
      </c>
      <c r="AJ169" s="11" t="s">
        <v>529</v>
      </c>
      <c r="AK169" s="11" t="s">
        <v>530</v>
      </c>
      <c r="AL169" s="11">
        <v>3</v>
      </c>
      <c r="AM169" s="11">
        <v>0</v>
      </c>
      <c r="AN169" s="11">
        <v>2</v>
      </c>
      <c r="AO169" s="11">
        <v>1</v>
      </c>
      <c r="AP169" s="11">
        <v>0</v>
      </c>
      <c r="AQ169" s="11">
        <v>3</v>
      </c>
      <c r="AR169" s="14" t="s">
        <v>528</v>
      </c>
      <c r="AS169" s="1" t="s">
        <v>488</v>
      </c>
      <c r="AT169" s="1" t="s">
        <v>488</v>
      </c>
      <c r="AU169" s="1" t="s">
        <v>488</v>
      </c>
    </row>
    <row r="170" spans="2:48" ht="90" x14ac:dyDescent="0.25">
      <c r="B170" s="1" t="s">
        <v>235</v>
      </c>
      <c r="C170" s="23" t="s">
        <v>89</v>
      </c>
      <c r="D170" s="1" t="s">
        <v>524</v>
      </c>
      <c r="E170" s="1" t="s">
        <v>392</v>
      </c>
      <c r="F170" s="1" t="s">
        <v>525</v>
      </c>
      <c r="G170" s="1" t="s">
        <v>488</v>
      </c>
      <c r="H170" s="1" t="s">
        <v>394</v>
      </c>
      <c r="I170" s="1" t="s">
        <v>344</v>
      </c>
      <c r="J170" s="1" t="s">
        <v>8</v>
      </c>
      <c r="K170" s="1" t="s">
        <v>5</v>
      </c>
      <c r="L170" s="18" t="s">
        <v>15</v>
      </c>
      <c r="M170" s="18" t="s">
        <v>175</v>
      </c>
      <c r="N170" s="19" t="s">
        <v>488</v>
      </c>
      <c r="O170" s="1" t="s">
        <v>395</v>
      </c>
      <c r="P170" s="18" t="s">
        <v>469</v>
      </c>
      <c r="Q170" s="1" t="s">
        <v>469</v>
      </c>
      <c r="R170" s="11" t="s">
        <v>398</v>
      </c>
      <c r="S170" s="11" t="s">
        <v>398</v>
      </c>
      <c r="T170" s="11" t="s">
        <v>398</v>
      </c>
      <c r="U170" s="1" t="s">
        <v>399</v>
      </c>
      <c r="V170" s="1" t="s">
        <v>400</v>
      </c>
      <c r="W170" s="11" t="s">
        <v>427</v>
      </c>
      <c r="X170" s="1" t="s">
        <v>418</v>
      </c>
      <c r="Y170" s="1" t="s">
        <v>438</v>
      </c>
      <c r="Z170" s="11" t="s">
        <v>488</v>
      </c>
      <c r="AA170" s="11" t="s">
        <v>488</v>
      </c>
      <c r="AB170" s="16" t="s">
        <v>526</v>
      </c>
      <c r="AC170" s="12">
        <v>43972</v>
      </c>
      <c r="AD170" s="13" t="s">
        <v>527</v>
      </c>
      <c r="AE170" s="11">
        <v>5</v>
      </c>
      <c r="AF170" s="11">
        <v>5</v>
      </c>
      <c r="AG170" s="11">
        <v>5</v>
      </c>
      <c r="AH170" s="11" t="s">
        <v>528</v>
      </c>
      <c r="AI170" s="11" t="e">
        <v>#N/A</v>
      </c>
      <c r="AJ170" s="11" t="s">
        <v>529</v>
      </c>
      <c r="AK170" s="11" t="s">
        <v>530</v>
      </c>
      <c r="AL170" s="11">
        <v>3</v>
      </c>
      <c r="AM170" s="11">
        <v>0</v>
      </c>
      <c r="AN170" s="11">
        <v>2</v>
      </c>
      <c r="AO170" s="11">
        <v>1</v>
      </c>
      <c r="AP170" s="11">
        <v>0</v>
      </c>
      <c r="AQ170" s="11">
        <v>3</v>
      </c>
      <c r="AR170" s="14" t="s">
        <v>528</v>
      </c>
      <c r="AS170" s="1" t="s">
        <v>488</v>
      </c>
      <c r="AT170" s="1" t="s">
        <v>488</v>
      </c>
      <c r="AU170" s="1" t="s">
        <v>488</v>
      </c>
    </row>
    <row r="171" spans="2:48" ht="60" x14ac:dyDescent="0.25">
      <c r="B171" s="1" t="s">
        <v>236</v>
      </c>
      <c r="C171" s="23" t="s">
        <v>89</v>
      </c>
      <c r="D171" s="1" t="s">
        <v>524</v>
      </c>
      <c r="E171" s="1" t="s">
        <v>392</v>
      </c>
      <c r="F171" s="1" t="s">
        <v>525</v>
      </c>
      <c r="G171" s="1" t="s">
        <v>488</v>
      </c>
      <c r="H171" s="1" t="s">
        <v>394</v>
      </c>
      <c r="I171" s="1" t="s">
        <v>237</v>
      </c>
      <c r="J171" s="1" t="s">
        <v>8</v>
      </c>
      <c r="K171" s="1" t="s">
        <v>5</v>
      </c>
      <c r="L171" s="18" t="s">
        <v>15</v>
      </c>
      <c r="M171" s="18" t="s">
        <v>175</v>
      </c>
      <c r="N171" s="19" t="s">
        <v>488</v>
      </c>
      <c r="O171" s="1" t="s">
        <v>395</v>
      </c>
      <c r="P171" s="18" t="s">
        <v>469</v>
      </c>
      <c r="Q171" s="1" t="s">
        <v>469</v>
      </c>
      <c r="R171" s="11" t="s">
        <v>398</v>
      </c>
      <c r="S171" s="11" t="s">
        <v>398</v>
      </c>
      <c r="T171" s="11" t="s">
        <v>398</v>
      </c>
      <c r="U171" s="1" t="s">
        <v>399</v>
      </c>
      <c r="V171" s="1" t="s">
        <v>400</v>
      </c>
      <c r="W171" s="11" t="s">
        <v>427</v>
      </c>
      <c r="X171" s="1" t="s">
        <v>418</v>
      </c>
      <c r="Y171" s="1" t="s">
        <v>438</v>
      </c>
      <c r="Z171" s="11" t="s">
        <v>488</v>
      </c>
      <c r="AA171" s="11" t="s">
        <v>488</v>
      </c>
      <c r="AB171" s="16" t="s">
        <v>526</v>
      </c>
      <c r="AC171" s="12">
        <v>43972</v>
      </c>
      <c r="AD171" s="13" t="s">
        <v>527</v>
      </c>
      <c r="AE171" s="11">
        <v>5</v>
      </c>
      <c r="AF171" s="11">
        <v>5</v>
      </c>
      <c r="AG171" s="11">
        <v>5</v>
      </c>
      <c r="AH171" s="11" t="s">
        <v>528</v>
      </c>
      <c r="AI171" s="11" t="e">
        <v>#N/A</v>
      </c>
      <c r="AJ171" s="11" t="s">
        <v>529</v>
      </c>
      <c r="AK171" s="11" t="s">
        <v>530</v>
      </c>
      <c r="AL171" s="11">
        <v>3</v>
      </c>
      <c r="AM171" s="11">
        <v>0</v>
      </c>
      <c r="AN171" s="11">
        <v>2</v>
      </c>
      <c r="AO171" s="11">
        <v>1</v>
      </c>
      <c r="AP171" s="11">
        <v>0</v>
      </c>
      <c r="AQ171" s="11">
        <v>3</v>
      </c>
      <c r="AR171" s="14" t="s">
        <v>528</v>
      </c>
      <c r="AS171" s="1" t="s">
        <v>488</v>
      </c>
      <c r="AT171" s="1" t="s">
        <v>488</v>
      </c>
      <c r="AU171" s="1" t="s">
        <v>488</v>
      </c>
    </row>
    <row r="172" spans="2:48" ht="45" x14ac:dyDescent="0.25">
      <c r="B172" s="1" t="s">
        <v>238</v>
      </c>
      <c r="C172" s="23" t="s">
        <v>89</v>
      </c>
      <c r="D172" s="1" t="s">
        <v>524</v>
      </c>
      <c r="E172" s="1" t="s">
        <v>392</v>
      </c>
      <c r="F172" s="1" t="s">
        <v>525</v>
      </c>
      <c r="G172" s="1" t="s">
        <v>488</v>
      </c>
      <c r="H172" s="1" t="s">
        <v>394</v>
      </c>
      <c r="I172" s="1" t="s">
        <v>345</v>
      </c>
      <c r="J172" s="1" t="s">
        <v>8</v>
      </c>
      <c r="K172" s="1" t="s">
        <v>5</v>
      </c>
      <c r="L172" s="18" t="s">
        <v>15</v>
      </c>
      <c r="M172" s="18" t="s">
        <v>175</v>
      </c>
      <c r="N172" s="19" t="s">
        <v>488</v>
      </c>
      <c r="O172" s="1" t="s">
        <v>395</v>
      </c>
      <c r="P172" s="18" t="s">
        <v>469</v>
      </c>
      <c r="Q172" s="1" t="s">
        <v>469</v>
      </c>
      <c r="R172" s="11" t="s">
        <v>398</v>
      </c>
      <c r="S172" s="11" t="s">
        <v>398</v>
      </c>
      <c r="T172" s="11" t="s">
        <v>398</v>
      </c>
      <c r="U172" s="1" t="s">
        <v>399</v>
      </c>
      <c r="V172" s="1" t="s">
        <v>400</v>
      </c>
      <c r="W172" s="11" t="s">
        <v>427</v>
      </c>
      <c r="X172" s="1" t="s">
        <v>418</v>
      </c>
      <c r="Y172" s="1" t="s">
        <v>438</v>
      </c>
      <c r="Z172" s="11" t="s">
        <v>488</v>
      </c>
      <c r="AA172" s="11" t="s">
        <v>488</v>
      </c>
      <c r="AB172" s="16" t="s">
        <v>526</v>
      </c>
      <c r="AC172" s="12">
        <v>43972</v>
      </c>
      <c r="AD172" s="13" t="s">
        <v>527</v>
      </c>
      <c r="AE172" s="11">
        <v>5</v>
      </c>
      <c r="AF172" s="11">
        <v>5</v>
      </c>
      <c r="AG172" s="11">
        <v>5</v>
      </c>
      <c r="AH172" s="11" t="s">
        <v>528</v>
      </c>
      <c r="AI172" s="11" t="e">
        <v>#N/A</v>
      </c>
      <c r="AJ172" s="11" t="s">
        <v>529</v>
      </c>
      <c r="AK172" s="11" t="s">
        <v>530</v>
      </c>
      <c r="AL172" s="11">
        <v>3</v>
      </c>
      <c r="AM172" s="11">
        <v>0</v>
      </c>
      <c r="AN172" s="11">
        <v>2</v>
      </c>
      <c r="AO172" s="11">
        <v>1</v>
      </c>
      <c r="AP172" s="11">
        <v>0</v>
      </c>
      <c r="AQ172" s="11">
        <v>3</v>
      </c>
      <c r="AR172" s="14" t="s">
        <v>528</v>
      </c>
      <c r="AS172" s="1" t="s">
        <v>488</v>
      </c>
      <c r="AT172" s="1" t="s">
        <v>488</v>
      </c>
      <c r="AU172" s="1" t="s">
        <v>488</v>
      </c>
    </row>
    <row r="173" spans="2:48" ht="240" x14ac:dyDescent="0.25">
      <c r="B173" s="1" t="s">
        <v>239</v>
      </c>
      <c r="C173" s="23" t="s">
        <v>89</v>
      </c>
      <c r="D173" s="1" t="s">
        <v>524</v>
      </c>
      <c r="E173" s="1" t="s">
        <v>392</v>
      </c>
      <c r="F173" s="1" t="s">
        <v>525</v>
      </c>
      <c r="G173" s="1" t="s">
        <v>488</v>
      </c>
      <c r="H173" s="1" t="s">
        <v>394</v>
      </c>
      <c r="I173" s="1" t="s">
        <v>240</v>
      </c>
      <c r="J173" s="1" t="s">
        <v>8</v>
      </c>
      <c r="K173" s="1" t="s">
        <v>5</v>
      </c>
      <c r="L173" s="18" t="s">
        <v>15</v>
      </c>
      <c r="M173" s="18" t="s">
        <v>175</v>
      </c>
      <c r="N173" s="19" t="s">
        <v>488</v>
      </c>
      <c r="O173" s="1" t="s">
        <v>395</v>
      </c>
      <c r="P173" s="18" t="s">
        <v>469</v>
      </c>
      <c r="Q173" s="1" t="s">
        <v>469</v>
      </c>
      <c r="R173" s="11" t="s">
        <v>398</v>
      </c>
      <c r="S173" s="11" t="s">
        <v>398</v>
      </c>
      <c r="T173" s="11" t="s">
        <v>398</v>
      </c>
      <c r="U173" s="1" t="s">
        <v>399</v>
      </c>
      <c r="V173" s="1" t="s">
        <v>400</v>
      </c>
      <c r="W173" s="11" t="s">
        <v>427</v>
      </c>
      <c r="X173" s="1" t="s">
        <v>418</v>
      </c>
      <c r="Y173" s="1" t="s">
        <v>438</v>
      </c>
      <c r="Z173" s="11" t="s">
        <v>488</v>
      </c>
      <c r="AA173" s="11" t="s">
        <v>488</v>
      </c>
      <c r="AB173" s="16" t="s">
        <v>526</v>
      </c>
      <c r="AC173" s="12">
        <v>43972</v>
      </c>
      <c r="AD173" s="13" t="s">
        <v>527</v>
      </c>
      <c r="AE173" s="11">
        <v>5</v>
      </c>
      <c r="AF173" s="11">
        <v>5</v>
      </c>
      <c r="AG173" s="11">
        <v>5</v>
      </c>
      <c r="AH173" s="11" t="s">
        <v>528</v>
      </c>
      <c r="AI173" s="11" t="e">
        <v>#N/A</v>
      </c>
      <c r="AJ173" s="11" t="s">
        <v>529</v>
      </c>
      <c r="AK173" s="11" t="s">
        <v>530</v>
      </c>
      <c r="AL173" s="11">
        <v>3</v>
      </c>
      <c r="AM173" s="11">
        <v>0</v>
      </c>
      <c r="AN173" s="11">
        <v>2</v>
      </c>
      <c r="AO173" s="11">
        <v>1</v>
      </c>
      <c r="AP173" s="11">
        <v>0</v>
      </c>
      <c r="AQ173" s="11">
        <v>3</v>
      </c>
      <c r="AR173" s="14" t="s">
        <v>528</v>
      </c>
      <c r="AS173" s="1" t="s">
        <v>488</v>
      </c>
      <c r="AT173" s="1" t="s">
        <v>488</v>
      </c>
      <c r="AU173" s="1" t="s">
        <v>488</v>
      </c>
    </row>
    <row r="174" spans="2:48" ht="120" x14ac:dyDescent="0.25">
      <c r="B174" s="1" t="s">
        <v>241</v>
      </c>
      <c r="C174" s="23" t="s">
        <v>89</v>
      </c>
      <c r="D174" s="1" t="s">
        <v>524</v>
      </c>
      <c r="E174" s="1" t="s">
        <v>392</v>
      </c>
      <c r="F174" s="1" t="s">
        <v>525</v>
      </c>
      <c r="G174" s="1" t="s">
        <v>488</v>
      </c>
      <c r="H174" s="1" t="s">
        <v>394</v>
      </c>
      <c r="I174" s="1" t="s">
        <v>242</v>
      </c>
      <c r="J174" s="1" t="s">
        <v>8</v>
      </c>
      <c r="K174" s="1" t="s">
        <v>5</v>
      </c>
      <c r="L174" s="18" t="s">
        <v>15</v>
      </c>
      <c r="M174" s="18" t="s">
        <v>175</v>
      </c>
      <c r="N174" s="19" t="s">
        <v>488</v>
      </c>
      <c r="O174" s="1" t="s">
        <v>395</v>
      </c>
      <c r="P174" s="18" t="s">
        <v>469</v>
      </c>
      <c r="Q174" s="1" t="s">
        <v>469</v>
      </c>
      <c r="R174" s="11" t="s">
        <v>398</v>
      </c>
      <c r="S174" s="11" t="s">
        <v>398</v>
      </c>
      <c r="T174" s="11" t="s">
        <v>398</v>
      </c>
      <c r="U174" s="1" t="s">
        <v>399</v>
      </c>
      <c r="V174" s="1" t="s">
        <v>400</v>
      </c>
      <c r="W174" s="11" t="s">
        <v>427</v>
      </c>
      <c r="X174" s="1" t="s">
        <v>418</v>
      </c>
      <c r="Y174" s="1" t="s">
        <v>438</v>
      </c>
      <c r="Z174" s="11" t="s">
        <v>488</v>
      </c>
      <c r="AA174" s="11" t="s">
        <v>488</v>
      </c>
      <c r="AB174" s="16" t="s">
        <v>526</v>
      </c>
      <c r="AC174" s="12">
        <v>43972</v>
      </c>
      <c r="AD174" s="13" t="s">
        <v>527</v>
      </c>
      <c r="AE174" s="11">
        <v>5</v>
      </c>
      <c r="AF174" s="11">
        <v>5</v>
      </c>
      <c r="AG174" s="11">
        <v>5</v>
      </c>
      <c r="AH174" s="11" t="s">
        <v>528</v>
      </c>
      <c r="AI174" s="11" t="e">
        <v>#N/A</v>
      </c>
      <c r="AJ174" s="11" t="s">
        <v>529</v>
      </c>
      <c r="AK174" s="11" t="s">
        <v>530</v>
      </c>
      <c r="AL174" s="11">
        <v>3</v>
      </c>
      <c r="AM174" s="11">
        <v>0</v>
      </c>
      <c r="AN174" s="11">
        <v>2</v>
      </c>
      <c r="AO174" s="11">
        <v>1</v>
      </c>
      <c r="AP174" s="11">
        <v>0</v>
      </c>
      <c r="AQ174" s="11">
        <v>3</v>
      </c>
      <c r="AR174" s="14" t="s">
        <v>528</v>
      </c>
      <c r="AS174" s="1" t="s">
        <v>488</v>
      </c>
      <c r="AT174" s="1" t="s">
        <v>488</v>
      </c>
      <c r="AU174" s="1" t="s">
        <v>488</v>
      </c>
    </row>
    <row r="175" spans="2:48" ht="45" x14ac:dyDescent="0.25">
      <c r="B175" s="1" t="s">
        <v>243</v>
      </c>
      <c r="C175" s="23" t="s">
        <v>89</v>
      </c>
      <c r="D175" s="1" t="s">
        <v>524</v>
      </c>
      <c r="E175" s="1" t="s">
        <v>392</v>
      </c>
      <c r="F175" s="1" t="s">
        <v>525</v>
      </c>
      <c r="G175" s="1" t="s">
        <v>488</v>
      </c>
      <c r="H175" s="1" t="s">
        <v>394</v>
      </c>
      <c r="I175" s="1" t="s">
        <v>243</v>
      </c>
      <c r="J175" s="1" t="s">
        <v>8</v>
      </c>
      <c r="K175" s="1" t="s">
        <v>5</v>
      </c>
      <c r="L175" s="18" t="s">
        <v>15</v>
      </c>
      <c r="M175" s="18" t="s">
        <v>175</v>
      </c>
      <c r="N175" s="19" t="s">
        <v>488</v>
      </c>
      <c r="O175" s="1" t="s">
        <v>395</v>
      </c>
      <c r="P175" s="18" t="s">
        <v>469</v>
      </c>
      <c r="Q175" s="1" t="s">
        <v>469</v>
      </c>
      <c r="R175" s="11" t="s">
        <v>398</v>
      </c>
      <c r="S175" s="11" t="s">
        <v>398</v>
      </c>
      <c r="T175" s="11" t="s">
        <v>398</v>
      </c>
      <c r="U175" s="1" t="s">
        <v>399</v>
      </c>
      <c r="V175" s="1" t="s">
        <v>400</v>
      </c>
      <c r="W175" s="11" t="s">
        <v>427</v>
      </c>
      <c r="X175" s="1" t="s">
        <v>418</v>
      </c>
      <c r="Y175" s="1" t="s">
        <v>438</v>
      </c>
      <c r="Z175" s="11" t="s">
        <v>488</v>
      </c>
      <c r="AA175" s="11" t="s">
        <v>488</v>
      </c>
      <c r="AB175" s="16" t="s">
        <v>526</v>
      </c>
      <c r="AC175" s="12">
        <v>43972</v>
      </c>
      <c r="AD175" s="13" t="s">
        <v>527</v>
      </c>
      <c r="AE175" s="11">
        <v>5</v>
      </c>
      <c r="AF175" s="11">
        <v>5</v>
      </c>
      <c r="AG175" s="11">
        <v>5</v>
      </c>
      <c r="AH175" s="11" t="s">
        <v>528</v>
      </c>
      <c r="AI175" s="11" t="e">
        <v>#N/A</v>
      </c>
      <c r="AJ175" s="11" t="s">
        <v>529</v>
      </c>
      <c r="AK175" s="11" t="s">
        <v>530</v>
      </c>
      <c r="AL175" s="11">
        <v>3</v>
      </c>
      <c r="AM175" s="11">
        <v>0</v>
      </c>
      <c r="AN175" s="11">
        <v>2</v>
      </c>
      <c r="AO175" s="11">
        <v>1</v>
      </c>
      <c r="AP175" s="11">
        <v>0</v>
      </c>
      <c r="AQ175" s="11">
        <v>3</v>
      </c>
      <c r="AR175" s="14" t="s">
        <v>528</v>
      </c>
      <c r="AS175" s="1" t="s">
        <v>488</v>
      </c>
      <c r="AT175" s="1" t="s">
        <v>488</v>
      </c>
      <c r="AU175" s="1" t="s">
        <v>488</v>
      </c>
    </row>
    <row r="176" spans="2:48" ht="45" x14ac:dyDescent="0.25">
      <c r="B176" s="1" t="s">
        <v>244</v>
      </c>
      <c r="C176" s="1" t="s">
        <v>27</v>
      </c>
      <c r="D176" s="1" t="s">
        <v>524</v>
      </c>
      <c r="E176" s="1" t="s">
        <v>392</v>
      </c>
      <c r="F176" s="1" t="s">
        <v>525</v>
      </c>
      <c r="G176" s="1" t="s">
        <v>488</v>
      </c>
      <c r="H176" s="1" t="s">
        <v>394</v>
      </c>
      <c r="I176" s="16" t="s">
        <v>244</v>
      </c>
      <c r="J176" s="1" t="s">
        <v>8</v>
      </c>
      <c r="K176" s="1" t="s">
        <v>5</v>
      </c>
      <c r="L176" s="18" t="s">
        <v>15</v>
      </c>
      <c r="M176" s="18" t="s">
        <v>175</v>
      </c>
      <c r="N176" s="19" t="s">
        <v>488</v>
      </c>
      <c r="O176" s="1" t="s">
        <v>395</v>
      </c>
      <c r="P176" s="18" t="s">
        <v>469</v>
      </c>
      <c r="Q176" s="1" t="s">
        <v>469</v>
      </c>
      <c r="R176" s="11" t="s">
        <v>398</v>
      </c>
      <c r="S176" s="11" t="s">
        <v>398</v>
      </c>
      <c r="T176" s="11" t="s">
        <v>398</v>
      </c>
      <c r="U176" s="1" t="s">
        <v>399</v>
      </c>
      <c r="V176" s="1" t="s">
        <v>400</v>
      </c>
      <c r="W176" s="11" t="s">
        <v>427</v>
      </c>
      <c r="X176" s="1" t="s">
        <v>418</v>
      </c>
      <c r="Y176" s="1" t="s">
        <v>438</v>
      </c>
      <c r="Z176" s="11" t="s">
        <v>488</v>
      </c>
      <c r="AA176" s="11"/>
      <c r="AB176" s="16" t="s">
        <v>526</v>
      </c>
      <c r="AC176" s="12">
        <v>43972</v>
      </c>
      <c r="AD176" s="13" t="s">
        <v>527</v>
      </c>
      <c r="AE176" s="11">
        <v>5</v>
      </c>
      <c r="AF176" s="11">
        <v>5</v>
      </c>
      <c r="AG176" s="11">
        <v>5</v>
      </c>
      <c r="AH176" s="11" t="s">
        <v>528</v>
      </c>
      <c r="AI176" s="11" t="e">
        <v>#N/A</v>
      </c>
      <c r="AJ176" s="11" t="s">
        <v>529</v>
      </c>
      <c r="AK176" s="11" t="s">
        <v>530</v>
      </c>
      <c r="AL176" s="11">
        <v>3</v>
      </c>
      <c r="AM176" s="11">
        <v>0</v>
      </c>
      <c r="AN176" s="11">
        <v>2</v>
      </c>
      <c r="AO176" s="11">
        <v>1</v>
      </c>
      <c r="AP176" s="11">
        <v>0</v>
      </c>
      <c r="AQ176" s="11">
        <v>3</v>
      </c>
      <c r="AR176" s="14" t="s">
        <v>528</v>
      </c>
      <c r="AS176" s="1" t="s">
        <v>488</v>
      </c>
      <c r="AT176" s="1" t="s">
        <v>488</v>
      </c>
      <c r="AU176" s="1" t="s">
        <v>488</v>
      </c>
    </row>
    <row r="177" spans="2:47" ht="135" x14ac:dyDescent="0.25">
      <c r="B177" s="1" t="s">
        <v>245</v>
      </c>
      <c r="C177" s="1" t="s">
        <v>27</v>
      </c>
      <c r="D177" s="1" t="s">
        <v>524</v>
      </c>
      <c r="E177" s="1" t="s">
        <v>392</v>
      </c>
      <c r="F177" s="1" t="s">
        <v>525</v>
      </c>
      <c r="G177" s="1" t="s">
        <v>488</v>
      </c>
      <c r="H177" s="1" t="s">
        <v>394</v>
      </c>
      <c r="I177" s="1" t="s">
        <v>246</v>
      </c>
      <c r="J177" s="1" t="s">
        <v>8</v>
      </c>
      <c r="K177" s="1" t="s">
        <v>5</v>
      </c>
      <c r="L177" s="18" t="s">
        <v>15</v>
      </c>
      <c r="M177" s="18" t="s">
        <v>175</v>
      </c>
      <c r="N177" s="19" t="s">
        <v>488</v>
      </c>
      <c r="O177" s="1" t="s">
        <v>395</v>
      </c>
      <c r="P177" s="18" t="s">
        <v>469</v>
      </c>
      <c r="Q177" s="1" t="s">
        <v>469</v>
      </c>
      <c r="R177" s="11" t="s">
        <v>398</v>
      </c>
      <c r="S177" s="11" t="s">
        <v>398</v>
      </c>
      <c r="T177" s="11" t="s">
        <v>398</v>
      </c>
      <c r="U177" s="1" t="s">
        <v>399</v>
      </c>
      <c r="V177" s="1" t="s">
        <v>400</v>
      </c>
      <c r="W177" s="11" t="s">
        <v>427</v>
      </c>
      <c r="X177" s="1" t="s">
        <v>418</v>
      </c>
      <c r="Y177" s="1" t="s">
        <v>438</v>
      </c>
      <c r="Z177" s="11" t="s">
        <v>488</v>
      </c>
      <c r="AA177" s="11" t="s">
        <v>488</v>
      </c>
      <c r="AB177" s="16" t="s">
        <v>526</v>
      </c>
      <c r="AC177" s="12">
        <v>43972</v>
      </c>
      <c r="AD177" s="13" t="s">
        <v>527</v>
      </c>
      <c r="AE177" s="11">
        <v>5</v>
      </c>
      <c r="AF177" s="11">
        <v>5</v>
      </c>
      <c r="AG177" s="11">
        <v>5</v>
      </c>
      <c r="AH177" s="11" t="s">
        <v>528</v>
      </c>
      <c r="AI177" s="11" t="e">
        <v>#N/A</v>
      </c>
      <c r="AJ177" s="11" t="s">
        <v>529</v>
      </c>
      <c r="AK177" s="11" t="s">
        <v>530</v>
      </c>
      <c r="AL177" s="11">
        <v>3</v>
      </c>
      <c r="AM177" s="11">
        <v>0</v>
      </c>
      <c r="AN177" s="11">
        <v>2</v>
      </c>
      <c r="AO177" s="11">
        <v>1</v>
      </c>
      <c r="AP177" s="11">
        <v>0</v>
      </c>
      <c r="AQ177" s="11">
        <v>3</v>
      </c>
      <c r="AR177" s="14" t="s">
        <v>528</v>
      </c>
      <c r="AS177" s="1" t="s">
        <v>488</v>
      </c>
      <c r="AT177" s="1" t="s">
        <v>488</v>
      </c>
      <c r="AU177" s="1" t="s">
        <v>488</v>
      </c>
    </row>
    <row r="178" spans="2:47" ht="45" x14ac:dyDescent="0.25">
      <c r="B178" s="1" t="s">
        <v>247</v>
      </c>
      <c r="C178" s="1" t="s">
        <v>27</v>
      </c>
      <c r="D178" s="1" t="s">
        <v>524</v>
      </c>
      <c r="E178" s="1" t="s">
        <v>392</v>
      </c>
      <c r="F178" s="1" t="s">
        <v>525</v>
      </c>
      <c r="G178" s="1" t="s">
        <v>488</v>
      </c>
      <c r="H178" s="1" t="s">
        <v>394</v>
      </c>
      <c r="I178" s="16" t="s">
        <v>247</v>
      </c>
      <c r="J178" s="1" t="s">
        <v>8</v>
      </c>
      <c r="K178" s="1" t="s">
        <v>5</v>
      </c>
      <c r="L178" s="18" t="s">
        <v>15</v>
      </c>
      <c r="M178" s="18" t="s">
        <v>175</v>
      </c>
      <c r="N178" s="19" t="s">
        <v>488</v>
      </c>
      <c r="O178" s="1" t="s">
        <v>395</v>
      </c>
      <c r="P178" s="18" t="s">
        <v>469</v>
      </c>
      <c r="Q178" s="1" t="s">
        <v>469</v>
      </c>
      <c r="R178" s="11" t="s">
        <v>398</v>
      </c>
      <c r="S178" s="11" t="s">
        <v>398</v>
      </c>
      <c r="T178" s="11" t="s">
        <v>398</v>
      </c>
      <c r="U178" s="1" t="s">
        <v>399</v>
      </c>
      <c r="V178" s="1" t="s">
        <v>400</v>
      </c>
      <c r="W178" s="11" t="s">
        <v>427</v>
      </c>
      <c r="X178" s="1" t="s">
        <v>418</v>
      </c>
      <c r="Y178" s="1" t="s">
        <v>438</v>
      </c>
      <c r="Z178" s="11" t="s">
        <v>488</v>
      </c>
      <c r="AA178" s="11" t="s">
        <v>488</v>
      </c>
      <c r="AB178" s="16" t="s">
        <v>526</v>
      </c>
      <c r="AC178" s="12">
        <v>43972</v>
      </c>
      <c r="AD178" s="13" t="s">
        <v>527</v>
      </c>
      <c r="AE178" s="11">
        <v>5</v>
      </c>
      <c r="AF178" s="11">
        <v>5</v>
      </c>
      <c r="AG178" s="11">
        <v>5</v>
      </c>
      <c r="AH178" s="11" t="s">
        <v>528</v>
      </c>
      <c r="AI178" s="11" t="e">
        <v>#N/A</v>
      </c>
      <c r="AJ178" s="11" t="s">
        <v>529</v>
      </c>
      <c r="AK178" s="11" t="s">
        <v>530</v>
      </c>
      <c r="AL178" s="11">
        <v>3</v>
      </c>
      <c r="AM178" s="11">
        <v>0</v>
      </c>
      <c r="AN178" s="11">
        <v>2</v>
      </c>
      <c r="AO178" s="11">
        <v>1</v>
      </c>
      <c r="AP178" s="11">
        <v>0</v>
      </c>
      <c r="AQ178" s="11">
        <v>3</v>
      </c>
      <c r="AR178" s="14" t="s">
        <v>528</v>
      </c>
      <c r="AS178" s="1" t="s">
        <v>488</v>
      </c>
      <c r="AT178" s="1" t="s">
        <v>488</v>
      </c>
      <c r="AU178" s="1" t="s">
        <v>488</v>
      </c>
    </row>
    <row r="179" spans="2:47" ht="45" x14ac:dyDescent="0.25">
      <c r="B179" s="1" t="s">
        <v>248</v>
      </c>
      <c r="C179" s="1" t="s">
        <v>53</v>
      </c>
      <c r="D179" s="1" t="s">
        <v>524</v>
      </c>
      <c r="E179" s="1" t="s">
        <v>392</v>
      </c>
      <c r="F179" s="1" t="s">
        <v>525</v>
      </c>
      <c r="G179" s="1" t="s">
        <v>488</v>
      </c>
      <c r="H179" s="1" t="s">
        <v>394</v>
      </c>
      <c r="I179" s="1" t="s">
        <v>248</v>
      </c>
      <c r="J179" s="1" t="s">
        <v>8</v>
      </c>
      <c r="K179" s="1" t="s">
        <v>5</v>
      </c>
      <c r="L179" s="18" t="s">
        <v>15</v>
      </c>
      <c r="M179" s="18" t="s">
        <v>175</v>
      </c>
      <c r="N179" s="19" t="s">
        <v>488</v>
      </c>
      <c r="O179" s="1" t="s">
        <v>395</v>
      </c>
      <c r="P179" s="18" t="s">
        <v>469</v>
      </c>
      <c r="Q179" s="1" t="s">
        <v>469</v>
      </c>
      <c r="R179" s="11" t="s">
        <v>398</v>
      </c>
      <c r="S179" s="11" t="s">
        <v>398</v>
      </c>
      <c r="T179" s="11" t="s">
        <v>398</v>
      </c>
      <c r="U179" s="1" t="s">
        <v>399</v>
      </c>
      <c r="V179" s="1" t="s">
        <v>400</v>
      </c>
      <c r="W179" s="11" t="s">
        <v>427</v>
      </c>
      <c r="X179" s="1" t="s">
        <v>418</v>
      </c>
      <c r="Y179" s="1" t="s">
        <v>438</v>
      </c>
      <c r="Z179" s="11" t="s">
        <v>488</v>
      </c>
      <c r="AA179" s="11" t="s">
        <v>488</v>
      </c>
      <c r="AB179" s="16" t="s">
        <v>526</v>
      </c>
      <c r="AC179" s="12">
        <v>43972</v>
      </c>
      <c r="AD179" s="13" t="s">
        <v>527</v>
      </c>
      <c r="AE179" s="11">
        <v>5</v>
      </c>
      <c r="AF179" s="11">
        <v>5</v>
      </c>
      <c r="AG179" s="11">
        <v>5</v>
      </c>
      <c r="AH179" s="11" t="s">
        <v>528</v>
      </c>
      <c r="AI179" s="11" t="e">
        <v>#N/A</v>
      </c>
      <c r="AJ179" s="11" t="s">
        <v>529</v>
      </c>
      <c r="AK179" s="11" t="s">
        <v>530</v>
      </c>
      <c r="AL179" s="11">
        <v>3</v>
      </c>
      <c r="AM179" s="11">
        <v>0</v>
      </c>
      <c r="AN179" s="11">
        <v>2</v>
      </c>
      <c r="AO179" s="11">
        <v>1</v>
      </c>
      <c r="AP179" s="11">
        <v>0</v>
      </c>
      <c r="AQ179" s="11">
        <v>3</v>
      </c>
      <c r="AR179" s="14" t="s">
        <v>528</v>
      </c>
      <c r="AS179" s="1" t="s">
        <v>488</v>
      </c>
      <c r="AT179" s="1" t="s">
        <v>488</v>
      </c>
      <c r="AU179" s="1" t="s">
        <v>488</v>
      </c>
    </row>
    <row r="180" spans="2:47" ht="45" x14ac:dyDescent="0.25">
      <c r="B180" s="1" t="s">
        <v>249</v>
      </c>
      <c r="C180" s="1" t="s">
        <v>53</v>
      </c>
      <c r="D180" s="1" t="s">
        <v>524</v>
      </c>
      <c r="E180" s="1" t="s">
        <v>392</v>
      </c>
      <c r="F180" s="1" t="s">
        <v>525</v>
      </c>
      <c r="G180" s="1" t="s">
        <v>488</v>
      </c>
      <c r="H180" s="1" t="s">
        <v>394</v>
      </c>
      <c r="I180" s="1" t="s">
        <v>249</v>
      </c>
      <c r="J180" s="1" t="s">
        <v>8</v>
      </c>
      <c r="K180" s="1" t="s">
        <v>5</v>
      </c>
      <c r="L180" s="18" t="s">
        <v>15</v>
      </c>
      <c r="M180" s="18" t="s">
        <v>175</v>
      </c>
      <c r="N180" s="19" t="s">
        <v>488</v>
      </c>
      <c r="O180" s="1" t="s">
        <v>395</v>
      </c>
      <c r="P180" s="18" t="s">
        <v>469</v>
      </c>
      <c r="Q180" s="1" t="s">
        <v>469</v>
      </c>
      <c r="R180" s="11" t="s">
        <v>398</v>
      </c>
      <c r="S180" s="11" t="s">
        <v>398</v>
      </c>
      <c r="T180" s="11" t="s">
        <v>398</v>
      </c>
      <c r="U180" s="1" t="s">
        <v>399</v>
      </c>
      <c r="V180" s="1" t="s">
        <v>400</v>
      </c>
      <c r="W180" s="11" t="s">
        <v>427</v>
      </c>
      <c r="X180" s="1" t="s">
        <v>418</v>
      </c>
      <c r="Y180" s="1" t="s">
        <v>438</v>
      </c>
      <c r="Z180" s="11" t="s">
        <v>488</v>
      </c>
      <c r="AA180" s="11" t="s">
        <v>488</v>
      </c>
      <c r="AB180" s="16" t="s">
        <v>526</v>
      </c>
      <c r="AC180" s="12">
        <v>43972</v>
      </c>
      <c r="AD180" s="13" t="s">
        <v>527</v>
      </c>
      <c r="AE180" s="11">
        <v>5</v>
      </c>
      <c r="AF180" s="11">
        <v>5</v>
      </c>
      <c r="AG180" s="11">
        <v>5</v>
      </c>
      <c r="AH180" s="11" t="s">
        <v>528</v>
      </c>
      <c r="AI180" s="11" t="e">
        <v>#N/A</v>
      </c>
      <c r="AJ180" s="11" t="s">
        <v>529</v>
      </c>
      <c r="AK180" s="11" t="s">
        <v>530</v>
      </c>
      <c r="AL180" s="11">
        <v>3</v>
      </c>
      <c r="AM180" s="11">
        <v>0</v>
      </c>
      <c r="AN180" s="11">
        <v>2</v>
      </c>
      <c r="AO180" s="11">
        <v>1</v>
      </c>
      <c r="AP180" s="11">
        <v>0</v>
      </c>
      <c r="AQ180" s="11">
        <v>3</v>
      </c>
      <c r="AR180" s="14" t="s">
        <v>528</v>
      </c>
      <c r="AS180" s="1" t="s">
        <v>488</v>
      </c>
      <c r="AT180" s="1" t="s">
        <v>488</v>
      </c>
      <c r="AU180" s="1" t="s">
        <v>488</v>
      </c>
    </row>
  </sheetData>
  <sheetProtection autoFilter="0"/>
  <protectedRanges>
    <protectedRange sqref="P4:T4 P5:Q12 D124:G131 N4:N12 Z4:Z12 K4:L12 D4:H123" name="Rango1"/>
    <protectedRange sqref="V4:V12" name="Rango1_1"/>
    <protectedRange sqref="J4:J131" name="Rango1_1_3"/>
    <protectedRange sqref="U4:U180" name="Rango1_5"/>
    <protectedRange sqref="X4:X12" name="Rango1_1_10"/>
    <protectedRange sqref="AA4:AA12" name="Rango1_1_4"/>
    <protectedRange sqref="AB4:AB12" name="Rango1_1_12"/>
    <protectedRange sqref="B4:B12" name="Rango1_1_7"/>
    <protectedRange sqref="C4:C12" name="Rango1_1_13"/>
    <protectedRange sqref="I4:I12" name="Rango1_1_14"/>
    <protectedRange sqref="M4:M12" name="Rango1_1_15"/>
    <protectedRange sqref="O4:O12" name="Rango1_1_16"/>
    <protectedRange sqref="W4:W12 W20:W22 W37:W38 W42:W44 W46 W56 W58:W67 W74:W80 W99:W101 W109:W112 W120:W123 W126:W128 W130:W132 W136:W141 W145:W146 W148:W149 W151 W154:W156 W160:W161 W14:W15" name="Rango1_1_17"/>
    <protectedRange sqref="Y4:Y12" name="Rango1_1_18"/>
    <protectedRange sqref="R5:T131" name="Rango1_1_19"/>
    <protectedRange sqref="I13:I14" name="Rango1_2"/>
    <protectedRange sqref="I15:I22" name="Rango1_2_1"/>
    <protectedRange sqref="I23:I33" name="Rango1_4"/>
    <protectedRange sqref="I42:I46" name="Rango1_6"/>
    <protectedRange sqref="I58:I91 I128" name="Rango1_1_8"/>
    <protectedRange sqref="I92:I123" name="Rango1_1_9"/>
    <protectedRange sqref="K13:K14" name="Rango1_3"/>
    <protectedRange sqref="K15:K22" name="Rango1_2_2"/>
    <protectedRange sqref="K23:K33" name="Rango1_4_1"/>
    <protectedRange sqref="K42:K46" name="Rango1_6_1"/>
    <protectedRange sqref="K58:K91" name="Rango1_1_8_1"/>
    <protectedRange sqref="K92:K131" name="Rango1_1_9_1"/>
    <protectedRange sqref="L17:L19 L21:L22 L13:L14" name="Rango1_7"/>
    <protectedRange sqref="L15:L16 L20" name="Rango1_2_3"/>
    <protectedRange sqref="L23:L33" name="Rango1_4_2"/>
    <protectedRange sqref="L57 L43:L55" name="Rango1_6_2"/>
    <protectedRange sqref="L58:L91" name="Rango1_1_8_2"/>
    <protectedRange sqref="L92:L131" name="Rango1_1_9_2"/>
    <protectedRange sqref="M13:M14" name="Rango1_8"/>
    <protectedRange sqref="M15:M22" name="Rango1_2_4"/>
    <protectedRange sqref="M23:M33" name="Rango1_4_3"/>
    <protectedRange sqref="M42:M46" name="Rango1_6_3"/>
    <protectedRange sqref="M58:M91" name="Rango1_1_8_3"/>
    <protectedRange sqref="M92:M123" name="Rango1_1_9_3"/>
    <protectedRange sqref="N15:N123 Q15:Q19 N13:Q14" name="Rango1_9"/>
    <protectedRange sqref="O20:Q22 Q23:Q41 O15:P19" name="Rango1_2_5"/>
    <protectedRange sqref="O28:O33 P28:P38 P40:P41 O23:P27" name="Rango1_4_4"/>
    <protectedRange sqref="O45:O46 P45:P57 Q45:Q46 O42:Q44" name="Rango1_6_4"/>
    <protectedRange sqref="O58:Q91" name="Rango1_1_8_4"/>
    <protectedRange sqref="O124:O131 O92:Q123" name="Rango1_1_9_4"/>
    <protectedRange sqref="W13:Y13 X14:Y14" name="Rango1_11"/>
    <protectedRange sqref="X15:Y15 X20:Y22 W16:Y19" name="Rango1_2_7"/>
    <protectedRange sqref="W23:Y23 W31:Y33 W25:W30 V24:Y24 W68:X73" name="Rango1_4_6"/>
    <protectedRange sqref="W45:Y45 X42:Y44 X46:Y46" name="Rango1_6_6"/>
    <protectedRange sqref="X63:Y67 V68:V73 W81:Y86 X74:Y80 V87:Y91 X25:Y30" name="Rango1_1_8_6"/>
    <protectedRange sqref="X58:Y62" name="Rango1_1_7_1"/>
    <protectedRange sqref="W92:Y98 W102:Y108 X99:Y101 W113:Y119 X109:Y112 W124:Y125 X120:Y123 W129:Y129 X126:Y128 X130:Y131" name="Rango1_1_9_6"/>
    <protectedRange sqref="AA87:AA91 AA68:AA73 Z13:AB14" name="Rango1_12"/>
    <protectedRange sqref="Z15:AB22" name="Rango1_2_8"/>
    <protectedRange sqref="Z23:AB23 Z25:AB33 Z24" name="Rango1_4_7"/>
    <protectedRange sqref="Z47:Z57 Z42:AB46" name="Rango1_6_7"/>
    <protectedRange sqref="Z63:AB67 AB68:AB73 Y68:Z73 Z74:AB86 AB87:AB91 Z87:Z91" name="Rango1_1_8_7"/>
    <protectedRange sqref="Z58:AB62" name="Rango1_1_7_1_1"/>
    <protectedRange sqref="AA24 Z92:AB123 Z124:AA131" name="Rango1_1_9_7"/>
    <protectedRange sqref="B124:B125" name="Rango1_1_1"/>
    <protectedRange sqref="C124:C125" name="Rango1_1_2"/>
    <protectedRange sqref="I124:I127 I129:I130" name="Rango1_1_11"/>
    <protectedRange sqref="M124:M131" name="Rango1_1_20"/>
    <protectedRange sqref="V132" name="Rango1_1_29"/>
    <protectedRange sqref="AB132" name="Rango1_1_7_2"/>
    <protectedRange sqref="X132" name="Rango1_1_10_1"/>
    <protectedRange sqref="Y132" name="Rango1_1_11_1"/>
    <protectedRange sqref="Z132" name="Rango1_1_12_1"/>
    <protectedRange sqref="AA132" name="Rango1_1_13_1"/>
    <protectedRange sqref="L133 O134 O133:T133 K134:L156 B139:B156 N147:T156 P134:T146 N135:O146 D133:H156" name="Rango1_22"/>
    <protectedRange sqref="J133:K133 J134:J156" name="Rango1_1_3_5"/>
    <protectedRange sqref="N133:N134" name="Rango1_1_5_3"/>
    <protectedRange sqref="B133:B138" name="Rango1_2_10"/>
    <protectedRange sqref="C133:C156" name="Rango1_1_1_3"/>
    <protectedRange sqref="I133:I156 I131" name="Rango1_1_2_3"/>
    <protectedRange sqref="M133:M156" name="Rango1_1_8_5"/>
    <protectedRange sqref="Z133:Z146 Z148:Z153" name="Rango1_23"/>
    <protectedRange sqref="V135:V146 V148:V152" name="Rango1_1_30"/>
    <protectedRange sqref="V134" name="Rango1_1_6_3"/>
    <protectedRange sqref="V147 W134:W135 W150 V133:W133 V153:W153 W142:W144 W152 V154:V156" name="Rango1_1_9_8"/>
    <protectedRange sqref="W147 X133:X156" name="Rango1_1_10_2"/>
    <protectedRange sqref="Y133:Y156" name="Rango1_1_11_2"/>
    <protectedRange sqref="Z147 Z154:Z156 AA133:AA146 AA148:AA153" name="Rango1_1_4_4"/>
    <protectedRange sqref="AA147:AB147 AA154:AB156 AB133:AB146 AB148:AB153" name="Rango1_1_12_2"/>
    <protectedRange sqref="L157 K158:L158 B159 L159 D157:H159 O157:Q159" name="Rango1_24"/>
    <protectedRange sqref="J157:K157 J158 J159:K159" name="Rango1_1_3_6"/>
    <protectedRange sqref="N157:N159" name="Rango1_1_5_4"/>
    <protectedRange sqref="C157:C159" name="Rango1_3_4"/>
    <protectedRange sqref="B157:B158" name="Rango1_1_1_4"/>
    <protectedRange sqref="I157:I159" name="Rango1_1_2_4"/>
    <protectedRange sqref="M157:M159" name="Rango1_1_8_8"/>
    <protectedRange sqref="R157:T159" name="Rango1_1_4_5"/>
    <protectedRange sqref="Z157:AA159" name="Rango1_25"/>
    <protectedRange sqref="V157:V159" name="Rango1_1_6_4"/>
    <protectedRange sqref="W157:W159" name="Rango1_6_9"/>
    <protectedRange sqref="X157:X159" name="Rango1_7_3"/>
    <protectedRange sqref="Y157:Y159" name="Rango1_8_3"/>
    <protectedRange sqref="AB157:AB159" name="Rango1_1_10_3"/>
    <protectedRange sqref="L160 D160:H161 K161:L161 O160:Q161 K162:Q163 B162:I163" name="Rango1_26"/>
    <protectedRange sqref="B160:C160" name="Rango1_1_1_5"/>
    <protectedRange sqref="I160" name="Rango1_1_2_5"/>
    <protectedRange sqref="J160:K160 J161:J163" name="Rango1_1_3_7"/>
    <protectedRange sqref="M160:M161" name="Rango1_1_4_6"/>
    <protectedRange sqref="N160:N161" name="Rango1_1_5_5"/>
    <protectedRange sqref="B161" name="Rango1_1_8_9"/>
    <protectedRange sqref="C161" name="Rango1_1_9_9"/>
    <protectedRange sqref="I161" name="Rango1_1_10_4"/>
    <protectedRange sqref="R160:T163" name="Rango1_27"/>
    <protectedRange sqref="W162:AA166 X160:AA161" name="Rango1_28"/>
    <protectedRange sqref="V162:V163" name="Rango1_1_31"/>
    <protectedRange sqref="V160:V161" name="Rango1_1_6_5"/>
    <protectedRange sqref="AB160:AB163" name="Rango1_1_7_3"/>
    <protectedRange sqref="D164:H164" name="Rango1_21"/>
    <protectedRange sqref="R164:T164" name="Rango1_1_19_1"/>
    <protectedRange sqref="O164" name="Rango1_1_9_4_1"/>
    <protectedRange sqref="B164" name="Rango1_1_21"/>
    <protectedRange sqref="C164" name="Rango1_1_22"/>
    <protectedRange sqref="I164" name="Rango1_1_23"/>
    <protectedRange sqref="J164:M164" name="Rango1_1_24"/>
    <protectedRange sqref="D165:G165" name="Rango1_29"/>
    <protectedRange sqref="J165" name="Rango1_1_3_8"/>
    <protectedRange sqref="R165:T165" name="Rango1_1_19_2"/>
    <protectedRange sqref="K165" name="Rango1_1_9_1_1"/>
    <protectedRange sqref="L165" name="Rango1_1_9_2_1"/>
    <protectedRange sqref="O165" name="Rango1_1_9_4_2"/>
    <protectedRange sqref="I165" name="Rango1_1_11_3"/>
    <protectedRange sqref="M165" name="Rango1_1_20_1"/>
    <protectedRange sqref="D166:G166" name="Rango1_30"/>
    <protectedRange sqref="J166" name="Rango1_1_3_9"/>
    <protectedRange sqref="R166:T166" name="Rango1_1_19_3"/>
    <protectedRange sqref="K166" name="Rango1_1_9_1_2"/>
    <protectedRange sqref="L166" name="Rango1_1_9_2_2"/>
    <protectedRange sqref="O166" name="Rango1_1_9_4_3"/>
    <protectedRange sqref="I166" name="Rango1_1_11_4"/>
    <protectedRange sqref="M166" name="Rango1_1_20_2"/>
    <protectedRange sqref="AB164" name="Rango1_1_26_1"/>
    <protectedRange sqref="AB165" name="Rango1_1_12_3"/>
    <protectedRange sqref="AB166" name="Rango1_1_12_4"/>
    <protectedRange sqref="Q167:T168 N167:O168 J167:K168 D167:H168" name="Rango1_13_2"/>
    <protectedRange sqref="B167:B168" name="Rango1_1_1_1_1"/>
    <protectedRange sqref="C167:C168" name="Rango1_1_2_2_1"/>
    <protectedRange sqref="I167:I168" name="Rango1_1_3_2_1"/>
    <protectedRange sqref="M167:M168" name="Rango1_1_5_2_1"/>
    <protectedRange sqref="X167:AA168 V167:V168" name="Rango1_15_2"/>
    <protectedRange sqref="AB167:AB168" name="Rango1_16_2"/>
    <protectedRange sqref="D169:H180 Q169:T180 N169:O180 J169:K180" name="Rango1_13_3"/>
    <protectedRange sqref="I178:I180 I176 B169:B180" name="Rango1_1_1_1_2"/>
    <protectedRange sqref="C169:C180" name="Rango1_1_2_2_2"/>
    <protectedRange sqref="I177 I169:I175" name="Rango1_1_4_2_1"/>
    <protectedRange sqref="X169:AA180 V169:V180" name="Rango1_15_3"/>
    <protectedRange sqref="AB169:AB180" name="Rango1_16_3"/>
  </protectedRanges>
  <autoFilter ref="B3:AD180"/>
  <mergeCells count="2">
    <mergeCell ref="C2:E2"/>
    <mergeCell ref="F2:AC2"/>
  </mergeCells>
  <conditionalFormatting sqref="V162:V163 V4:V10 V132">
    <cfRule type="expression" dxfId="10" priority="11">
      <formula>IF(J4="DOCUMENTO FISICO Ó DIGITAL",0,1)</formula>
    </cfRule>
  </conditionalFormatting>
  <conditionalFormatting sqref="U4:U180">
    <cfRule type="expression" dxfId="9" priority="10">
      <formula>IF(K4="DOCUMENTO FISICO Ó DIGITAL",0,1)</formula>
    </cfRule>
  </conditionalFormatting>
  <conditionalFormatting sqref="V11">
    <cfRule type="expression" dxfId="8" priority="9">
      <formula>IF(J11="DOCUMENTO FISICO Ó DIGITAL",0,1)</formula>
    </cfRule>
  </conditionalFormatting>
  <conditionalFormatting sqref="V12">
    <cfRule type="expression" dxfId="7" priority="8">
      <formula>IF(J12="DOCUMENTO FISICO Ó DIGITAL",0,1)</formula>
    </cfRule>
  </conditionalFormatting>
  <conditionalFormatting sqref="V148:V152 V135:V146">
    <cfRule type="expression" dxfId="6" priority="7">
      <formula>IF(J135="DOCUMENTO FISICO Ó DIGITAL",0,1)</formula>
    </cfRule>
  </conditionalFormatting>
  <conditionalFormatting sqref="V134">
    <cfRule type="expression" dxfId="5" priority="6">
      <formula>IF(J134="DOCUMENTO FISICO Ó DIGITAL",0,1)</formula>
    </cfRule>
  </conditionalFormatting>
  <conditionalFormatting sqref="V157">
    <cfRule type="expression" dxfId="4" priority="5">
      <formula>IF(J157="DOCUMENTO FISICO Ó DIGITAL",0,1)</formula>
    </cfRule>
  </conditionalFormatting>
  <conditionalFormatting sqref="V158">
    <cfRule type="expression" dxfId="3" priority="4">
      <formula>IF(J158="DOCUMENTO FISICO Ó DIGITAL",0,1)</formula>
    </cfRule>
  </conditionalFormatting>
  <conditionalFormatting sqref="V159">
    <cfRule type="expression" dxfId="2" priority="3">
      <formula>IF(J159="DOCUMENTO FISICO Ó DIGITAL",0,1)</formula>
    </cfRule>
  </conditionalFormatting>
  <conditionalFormatting sqref="V160">
    <cfRule type="expression" dxfId="1" priority="2">
      <formula>IF(J160="DOCUMENTO FISICO Ó DIGITAL",0,1)</formula>
    </cfRule>
  </conditionalFormatting>
  <conditionalFormatting sqref="V161">
    <cfRule type="expression" dxfId="0" priority="1">
      <formula>IF(J161="DOCUMENTO FISICO Ó DIGITAL",0,1)</formula>
    </cfRule>
  </conditionalFormatting>
  <dataValidations count="3">
    <dataValidation type="list" allowBlank="1" showInputMessage="1" showErrorMessage="1" sqref="Z25:Z33 Z133:Z146 Z148:Z153 Z4:Z12 Z160:Z166 Z42 Z14 Z16:Z22">
      <formula1>"Total, Parcial"</formula1>
    </dataValidation>
    <dataValidation errorStyle="warning" allowBlank="1" showInputMessage="1" showErrorMessage="1" error="¿Ninguna de la opciones de la lista se ajustan?" sqref="O6"/>
    <dataValidation allowBlank="1" showInputMessage="1" showErrorMessage="1" error="La fecha debe estar entre el 1980 y 2018" sqref="O10:O12 O7 O99:O100 O109:O110 O120:O121 O115:O116 N133:N163 N167:N180 N4:N123"/>
  </dataValidations>
  <printOptions horizontalCentered="1"/>
  <pageMargins left="0.31496062992125984" right="0.31496062992125984" top="0.35433070866141736" bottom="0.35433070866141736" header="0.31496062992125984" footer="0.31496062992125984"/>
  <pageSetup scale="15" orientation="landscape" r:id="rId1"/>
  <headerFooter>
    <oddFooter>&amp;LMC-F-028 V.2</oddFooter>
  </headerFooter>
  <drawing r:id="rId2"/>
  <legacyDrawing r:id="rId3"/>
  <controls>
    <mc:AlternateContent xmlns:mc="http://schemas.openxmlformats.org/markup-compatibility/2006">
      <mc:Choice Requires="x14">
        <control shapeId="2049" r:id="rId4" name="CommandButton1">
          <controlPr autoLine="0" r:id="rId5">
            <anchor moveWithCells="1">
              <from>
                <xdr:col>11</xdr:col>
                <xdr:colOff>0</xdr:colOff>
                <xdr:row>3</xdr:row>
                <xdr:rowOff>0</xdr:rowOff>
              </from>
              <to>
                <xdr:col>11</xdr:col>
                <xdr:colOff>914400</xdr:colOff>
                <xdr:row>3</xdr:row>
                <xdr:rowOff>304800</xdr:rowOff>
              </to>
            </anchor>
          </controlPr>
        </control>
      </mc:Choice>
      <mc:Fallback>
        <control shapeId="2049" r:id="rId4" name="CommandButton1"/>
      </mc:Fallback>
    </mc:AlternateContent>
    <mc:AlternateContent xmlns:mc="http://schemas.openxmlformats.org/markup-compatibility/2006">
      <mc:Choice Requires="x14">
        <control shapeId="2050" r:id="rId6" name="CommandButton2">
          <controlPr defaultSize="0" autoLine="0" r:id="rId7">
            <anchor moveWithCells="1">
              <from>
                <xdr:col>15</xdr:col>
                <xdr:colOff>0</xdr:colOff>
                <xdr:row>3</xdr:row>
                <xdr:rowOff>0</xdr:rowOff>
              </from>
              <to>
                <xdr:col>15</xdr:col>
                <xdr:colOff>1343025</xdr:colOff>
                <xdr:row>3</xdr:row>
                <xdr:rowOff>295275</xdr:rowOff>
              </to>
            </anchor>
          </controlPr>
        </control>
      </mc:Choice>
      <mc:Fallback>
        <control shapeId="2050" r:id="rId6" name="CommandButton2"/>
      </mc:Fallback>
    </mc:AlternateContent>
    <mc:AlternateContent xmlns:mc="http://schemas.openxmlformats.org/markup-compatibility/2006">
      <mc:Choice Requires="x14">
        <control shapeId="2051" r:id="rId8" name="CommandButton3">
          <controlPr autoLine="0" r:id="rId9">
            <anchor moveWithCells="1">
              <from>
                <xdr:col>16</xdr:col>
                <xdr:colOff>0</xdr:colOff>
                <xdr:row>3</xdr:row>
                <xdr:rowOff>0</xdr:rowOff>
              </from>
              <to>
                <xdr:col>16</xdr:col>
                <xdr:colOff>914400</xdr:colOff>
                <xdr:row>3</xdr:row>
                <xdr:rowOff>314325</xdr:rowOff>
              </to>
            </anchor>
          </controlPr>
        </control>
      </mc:Choice>
      <mc:Fallback>
        <control shapeId="2051" r:id="rId8" name="CommandButton3"/>
      </mc:Fallback>
    </mc:AlternateContent>
    <mc:AlternateContent xmlns:mc="http://schemas.openxmlformats.org/markup-compatibility/2006">
      <mc:Choice Requires="x14">
        <control shapeId="2052" r:id="rId10" name="CommandButton4">
          <controlPr defaultSize="0" autoLine="0" r:id="rId11">
            <anchor moveWithCells="1">
              <from>
                <xdr:col>7</xdr:col>
                <xdr:colOff>0</xdr:colOff>
                <xdr:row>3</xdr:row>
                <xdr:rowOff>0</xdr:rowOff>
              </from>
              <to>
                <xdr:col>7</xdr:col>
                <xdr:colOff>990600</xdr:colOff>
                <xdr:row>3</xdr:row>
                <xdr:rowOff>266700</xdr:rowOff>
              </to>
            </anchor>
          </controlPr>
        </control>
      </mc:Choice>
      <mc:Fallback>
        <control shapeId="2052" r:id="rId10" name="CommandButton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H140"/>
  <sheetViews>
    <sheetView showGridLines="0" tabSelected="1" topLeftCell="A2" zoomScale="90" zoomScaleNormal="90" zoomScaleSheetLayoutView="50" workbookViewId="0">
      <selection activeCell="B5" sqref="B5"/>
    </sheetView>
  </sheetViews>
  <sheetFormatPr baseColWidth="10" defaultRowHeight="15" x14ac:dyDescent="0.25"/>
  <cols>
    <col min="1" max="1" width="2.140625" customWidth="1"/>
    <col min="2" max="2" width="45.140625" customWidth="1"/>
    <col min="3" max="3" width="23.7109375" customWidth="1"/>
    <col min="4" max="4" width="67.140625" customWidth="1"/>
    <col min="5" max="5" width="20" customWidth="1"/>
    <col min="6" max="6" width="18.42578125" customWidth="1"/>
    <col min="7" max="7" width="32.5703125" customWidth="1"/>
    <col min="8" max="8" width="44.42578125" customWidth="1"/>
  </cols>
  <sheetData>
    <row r="1" spans="2:8" hidden="1" x14ac:dyDescent="0.25"/>
    <row r="2" spans="2:8" ht="66" customHeight="1" x14ac:dyDescent="0.25">
      <c r="B2" s="26" t="s">
        <v>330</v>
      </c>
      <c r="C2" s="26"/>
      <c r="D2" s="26"/>
      <c r="E2" s="26"/>
      <c r="F2" s="26"/>
      <c r="G2" s="26"/>
      <c r="H2" s="26"/>
    </row>
    <row r="3" spans="2:8" ht="21" x14ac:dyDescent="0.35">
      <c r="B3" s="27" t="s">
        <v>531</v>
      </c>
      <c r="C3" s="27"/>
      <c r="D3" s="5"/>
      <c r="E3" s="5"/>
      <c r="F3" s="5"/>
      <c r="G3" s="5"/>
      <c r="H3" s="5"/>
    </row>
    <row r="4" spans="2:8" ht="45" x14ac:dyDescent="0.25">
      <c r="B4" s="2" t="s">
        <v>2</v>
      </c>
      <c r="C4" s="4" t="s">
        <v>331</v>
      </c>
      <c r="D4" s="2" t="s">
        <v>3</v>
      </c>
      <c r="E4" s="4" t="s">
        <v>1</v>
      </c>
      <c r="F4" s="4" t="s">
        <v>0</v>
      </c>
      <c r="G4" s="4" t="s">
        <v>329</v>
      </c>
      <c r="H4" s="4" t="s">
        <v>4</v>
      </c>
    </row>
    <row r="5" spans="2:8" ht="60" x14ac:dyDescent="0.25">
      <c r="B5" s="3" t="s">
        <v>45</v>
      </c>
      <c r="C5" s="3" t="s">
        <v>12</v>
      </c>
      <c r="D5" s="3" t="s">
        <v>115</v>
      </c>
      <c r="E5" s="3" t="s">
        <v>8</v>
      </c>
      <c r="F5" s="3" t="s">
        <v>5</v>
      </c>
      <c r="G5" s="1" t="s">
        <v>719</v>
      </c>
      <c r="H5" s="3" t="s">
        <v>760</v>
      </c>
    </row>
    <row r="6" spans="2:8" ht="45" x14ac:dyDescent="0.25">
      <c r="B6" s="3" t="s">
        <v>532</v>
      </c>
      <c r="C6" s="3" t="s">
        <v>27</v>
      </c>
      <c r="D6" s="3" t="s">
        <v>641</v>
      </c>
      <c r="E6" s="3" t="s">
        <v>8</v>
      </c>
      <c r="F6" s="1" t="s">
        <v>5</v>
      </c>
      <c r="G6" s="1" t="s">
        <v>720</v>
      </c>
      <c r="H6" s="3" t="s">
        <v>734</v>
      </c>
    </row>
    <row r="7" spans="2:8" ht="60" x14ac:dyDescent="0.25">
      <c r="B7" s="3" t="s">
        <v>533</v>
      </c>
      <c r="C7" s="3" t="s">
        <v>534</v>
      </c>
      <c r="D7" s="3" t="s">
        <v>642</v>
      </c>
      <c r="E7" s="3" t="s">
        <v>8</v>
      </c>
      <c r="F7" s="1" t="s">
        <v>5</v>
      </c>
      <c r="G7" s="1" t="s">
        <v>15</v>
      </c>
      <c r="H7" s="3" t="s">
        <v>761</v>
      </c>
    </row>
    <row r="8" spans="2:8" ht="30" x14ac:dyDescent="0.25">
      <c r="B8" s="3" t="s">
        <v>535</v>
      </c>
      <c r="C8" s="3" t="s">
        <v>534</v>
      </c>
      <c r="D8" s="3" t="s">
        <v>643</v>
      </c>
      <c r="E8" s="3" t="s">
        <v>8</v>
      </c>
      <c r="F8" s="1" t="s">
        <v>5</v>
      </c>
      <c r="G8" s="1" t="s">
        <v>15</v>
      </c>
      <c r="H8" s="3" t="s">
        <v>762</v>
      </c>
    </row>
    <row r="9" spans="2:8" ht="30" x14ac:dyDescent="0.25">
      <c r="B9" s="3" t="s">
        <v>536</v>
      </c>
      <c r="C9" s="3" t="s">
        <v>534</v>
      </c>
      <c r="D9" s="3" t="s">
        <v>644</v>
      </c>
      <c r="E9" s="3" t="s">
        <v>8</v>
      </c>
      <c r="F9" s="1" t="s">
        <v>5</v>
      </c>
      <c r="G9" s="1" t="s">
        <v>15</v>
      </c>
      <c r="H9" s="3" t="s">
        <v>762</v>
      </c>
    </row>
    <row r="10" spans="2:8" ht="45" x14ac:dyDescent="0.25">
      <c r="B10" s="3" t="s">
        <v>537</v>
      </c>
      <c r="C10" s="3" t="s">
        <v>534</v>
      </c>
      <c r="D10" s="3" t="s">
        <v>645</v>
      </c>
      <c r="E10" s="3" t="s">
        <v>8</v>
      </c>
      <c r="F10" s="1" t="s">
        <v>5</v>
      </c>
      <c r="G10" s="1" t="s">
        <v>15</v>
      </c>
      <c r="H10" s="3" t="s">
        <v>761</v>
      </c>
    </row>
    <row r="11" spans="2:8" ht="60" x14ac:dyDescent="0.25">
      <c r="B11" s="3" t="s">
        <v>538</v>
      </c>
      <c r="C11" s="3" t="s">
        <v>534</v>
      </c>
      <c r="D11" s="3" t="s">
        <v>646</v>
      </c>
      <c r="E11" s="3" t="s">
        <v>8</v>
      </c>
      <c r="F11" s="1" t="s">
        <v>5</v>
      </c>
      <c r="G11" s="1" t="s">
        <v>15</v>
      </c>
      <c r="H11" s="3" t="s">
        <v>762</v>
      </c>
    </row>
    <row r="12" spans="2:8" ht="195" x14ac:dyDescent="0.25">
      <c r="B12" s="3" t="s">
        <v>539</v>
      </c>
      <c r="C12" s="3" t="s">
        <v>534</v>
      </c>
      <c r="D12" s="3" t="s">
        <v>647</v>
      </c>
      <c r="E12" s="3" t="s">
        <v>8</v>
      </c>
      <c r="F12" s="1" t="s">
        <v>5</v>
      </c>
      <c r="G12" s="1" t="s">
        <v>15</v>
      </c>
      <c r="H12" s="3" t="s">
        <v>761</v>
      </c>
    </row>
    <row r="13" spans="2:8" ht="90" x14ac:dyDescent="0.25">
      <c r="B13" s="3" t="s">
        <v>540</v>
      </c>
      <c r="C13" s="3" t="s">
        <v>534</v>
      </c>
      <c r="D13" s="3" t="s">
        <v>648</v>
      </c>
      <c r="E13" s="3" t="s">
        <v>8</v>
      </c>
      <c r="F13" s="1" t="s">
        <v>5</v>
      </c>
      <c r="G13" s="1" t="s">
        <v>15</v>
      </c>
      <c r="H13" s="3" t="s">
        <v>761</v>
      </c>
    </row>
    <row r="14" spans="2:8" ht="30" x14ac:dyDescent="0.25">
      <c r="B14" s="3" t="s">
        <v>541</v>
      </c>
      <c r="C14" s="3" t="s">
        <v>534</v>
      </c>
      <c r="D14" s="3" t="s">
        <v>649</v>
      </c>
      <c r="E14" s="3" t="s">
        <v>8</v>
      </c>
      <c r="F14" s="1" t="s">
        <v>5</v>
      </c>
      <c r="G14" s="1" t="s">
        <v>15</v>
      </c>
      <c r="H14" s="3" t="s">
        <v>762</v>
      </c>
    </row>
    <row r="15" spans="2:8" ht="45" x14ac:dyDescent="0.25">
      <c r="B15" s="3" t="s">
        <v>542</v>
      </c>
      <c r="C15" s="3" t="s">
        <v>543</v>
      </c>
      <c r="D15" s="3" t="s">
        <v>650</v>
      </c>
      <c r="E15" s="3" t="s">
        <v>8</v>
      </c>
      <c r="F15" s="1" t="s">
        <v>715</v>
      </c>
      <c r="G15" s="1" t="s">
        <v>282</v>
      </c>
      <c r="H15" s="3" t="s">
        <v>735</v>
      </c>
    </row>
    <row r="16" spans="2:8" ht="30" x14ac:dyDescent="0.25">
      <c r="B16" s="3" t="s">
        <v>544</v>
      </c>
      <c r="C16" s="3" t="s">
        <v>545</v>
      </c>
      <c r="D16" s="1" t="s">
        <v>651</v>
      </c>
      <c r="E16" s="3" t="s">
        <v>8</v>
      </c>
      <c r="F16" s="1" t="s">
        <v>716</v>
      </c>
      <c r="G16" s="1" t="s">
        <v>721</v>
      </c>
      <c r="H16" s="1" t="s">
        <v>736</v>
      </c>
    </row>
    <row r="17" spans="2:8" ht="30" x14ac:dyDescent="0.25">
      <c r="B17" s="3" t="s">
        <v>20</v>
      </c>
      <c r="C17" s="3" t="s">
        <v>10</v>
      </c>
      <c r="D17" s="1" t="s">
        <v>31</v>
      </c>
      <c r="E17" s="3" t="s">
        <v>8</v>
      </c>
      <c r="F17" s="1" t="s">
        <v>5</v>
      </c>
      <c r="G17" s="1" t="s">
        <v>720</v>
      </c>
      <c r="H17" s="1" t="s">
        <v>40</v>
      </c>
    </row>
    <row r="18" spans="2:8" ht="45" x14ac:dyDescent="0.25">
      <c r="B18" s="3" t="s">
        <v>546</v>
      </c>
      <c r="C18" s="3" t="s">
        <v>27</v>
      </c>
      <c r="D18" s="1" t="s">
        <v>32</v>
      </c>
      <c r="E18" s="3" t="s">
        <v>8</v>
      </c>
      <c r="F18" s="1" t="s">
        <v>5</v>
      </c>
      <c r="G18" s="1" t="s">
        <v>16</v>
      </c>
      <c r="H18" s="1" t="s">
        <v>18</v>
      </c>
    </row>
    <row r="19" spans="2:8" ht="45" x14ac:dyDescent="0.25">
      <c r="B19" s="3" t="s">
        <v>547</v>
      </c>
      <c r="C19" s="3" t="s">
        <v>27</v>
      </c>
      <c r="D19" s="1" t="s">
        <v>33</v>
      </c>
      <c r="E19" s="3" t="s">
        <v>8</v>
      </c>
      <c r="F19" s="1" t="s">
        <v>5</v>
      </c>
      <c r="G19" s="1" t="s">
        <v>722</v>
      </c>
      <c r="H19" s="1" t="s">
        <v>40</v>
      </c>
    </row>
    <row r="20" spans="2:8" ht="90" x14ac:dyDescent="0.25">
      <c r="B20" s="3" t="s">
        <v>548</v>
      </c>
      <c r="C20" s="3" t="s">
        <v>27</v>
      </c>
      <c r="D20" s="1" t="s">
        <v>34</v>
      </c>
      <c r="E20" s="3" t="s">
        <v>8</v>
      </c>
      <c r="F20" s="1" t="s">
        <v>5</v>
      </c>
      <c r="G20" s="1" t="s">
        <v>720</v>
      </c>
      <c r="H20" s="1" t="s">
        <v>41</v>
      </c>
    </row>
    <row r="21" spans="2:8" ht="120" x14ac:dyDescent="0.25">
      <c r="B21" s="3" t="s">
        <v>549</v>
      </c>
      <c r="C21" s="3" t="s">
        <v>27</v>
      </c>
      <c r="D21" s="1" t="s">
        <v>35</v>
      </c>
      <c r="E21" s="3" t="s">
        <v>8</v>
      </c>
      <c r="F21" s="1" t="s">
        <v>5</v>
      </c>
      <c r="G21" s="1" t="s">
        <v>720</v>
      </c>
      <c r="H21" s="1" t="s">
        <v>41</v>
      </c>
    </row>
    <row r="22" spans="2:8" ht="60" x14ac:dyDescent="0.25">
      <c r="B22" s="3" t="s">
        <v>24</v>
      </c>
      <c r="C22" s="3" t="s">
        <v>13</v>
      </c>
      <c r="D22" s="1" t="s">
        <v>36</v>
      </c>
      <c r="E22" s="3" t="s">
        <v>8</v>
      </c>
      <c r="F22" s="1" t="s">
        <v>5</v>
      </c>
      <c r="G22" s="1" t="s">
        <v>720</v>
      </c>
      <c r="H22" s="1" t="s">
        <v>763</v>
      </c>
    </row>
    <row r="23" spans="2:8" ht="90" x14ac:dyDescent="0.25">
      <c r="B23" s="3" t="s">
        <v>550</v>
      </c>
      <c r="C23" s="3" t="s">
        <v>13</v>
      </c>
      <c r="D23" s="1" t="s">
        <v>37</v>
      </c>
      <c r="E23" s="3" t="s">
        <v>8</v>
      </c>
      <c r="F23" s="1" t="s">
        <v>5</v>
      </c>
      <c r="G23" s="1" t="s">
        <v>720</v>
      </c>
      <c r="H23" s="1" t="s">
        <v>763</v>
      </c>
    </row>
    <row r="24" spans="2:8" ht="105" x14ac:dyDescent="0.25">
      <c r="B24" s="3" t="s">
        <v>26</v>
      </c>
      <c r="C24" s="3" t="s">
        <v>28</v>
      </c>
      <c r="D24" s="1" t="s">
        <v>38</v>
      </c>
      <c r="E24" s="3" t="s">
        <v>8</v>
      </c>
      <c r="F24" s="1" t="s">
        <v>5</v>
      </c>
      <c r="G24" s="1" t="s">
        <v>720</v>
      </c>
      <c r="H24" s="1" t="s">
        <v>763</v>
      </c>
    </row>
    <row r="25" spans="2:8" ht="60" x14ac:dyDescent="0.25">
      <c r="B25" s="3" t="s">
        <v>221</v>
      </c>
      <c r="C25" s="3" t="s">
        <v>10</v>
      </c>
      <c r="D25" s="1" t="s">
        <v>652</v>
      </c>
      <c r="E25" s="3" t="s">
        <v>8</v>
      </c>
      <c r="F25" s="1" t="s">
        <v>5</v>
      </c>
      <c r="G25" s="1" t="s">
        <v>15</v>
      </c>
      <c r="H25" s="1" t="s">
        <v>763</v>
      </c>
    </row>
    <row r="26" spans="2:8" ht="30" x14ac:dyDescent="0.25">
      <c r="B26" s="3" t="s">
        <v>228</v>
      </c>
      <c r="C26" s="3" t="s">
        <v>229</v>
      </c>
      <c r="D26" s="1" t="s">
        <v>341</v>
      </c>
      <c r="E26" s="3" t="s">
        <v>8</v>
      </c>
      <c r="F26" s="1" t="s">
        <v>5</v>
      </c>
      <c r="G26" s="1" t="s">
        <v>15</v>
      </c>
      <c r="H26" s="1" t="s">
        <v>764</v>
      </c>
    </row>
    <row r="27" spans="2:8" ht="120" x14ac:dyDescent="0.25">
      <c r="B27" s="3" t="s">
        <v>551</v>
      </c>
      <c r="C27" s="3" t="s">
        <v>27</v>
      </c>
      <c r="D27" s="1" t="s">
        <v>653</v>
      </c>
      <c r="E27" s="3" t="s">
        <v>8</v>
      </c>
      <c r="F27" s="1" t="s">
        <v>5</v>
      </c>
      <c r="G27" s="1" t="s">
        <v>15</v>
      </c>
      <c r="H27" s="1" t="s">
        <v>737</v>
      </c>
    </row>
    <row r="28" spans="2:8" ht="45" x14ac:dyDescent="0.25">
      <c r="B28" s="3" t="s">
        <v>552</v>
      </c>
      <c r="C28" s="3" t="s">
        <v>27</v>
      </c>
      <c r="D28" s="1" t="s">
        <v>654</v>
      </c>
      <c r="E28" s="3" t="s">
        <v>8</v>
      </c>
      <c r="F28" s="1" t="s">
        <v>5</v>
      </c>
      <c r="G28" s="1" t="s">
        <v>15</v>
      </c>
      <c r="H28" s="1" t="s">
        <v>737</v>
      </c>
    </row>
    <row r="29" spans="2:8" ht="219" customHeight="1" x14ac:dyDescent="0.25">
      <c r="B29" s="3" t="s">
        <v>553</v>
      </c>
      <c r="C29" s="3" t="s">
        <v>27</v>
      </c>
      <c r="D29" s="1" t="s">
        <v>655</v>
      </c>
      <c r="E29" s="3" t="s">
        <v>8</v>
      </c>
      <c r="F29" s="1" t="s">
        <v>5</v>
      </c>
      <c r="G29" s="1" t="s">
        <v>15</v>
      </c>
      <c r="H29" s="1" t="s">
        <v>738</v>
      </c>
    </row>
    <row r="30" spans="2:8" ht="111" customHeight="1" x14ac:dyDescent="0.25">
      <c r="B30" s="3" t="s">
        <v>554</v>
      </c>
      <c r="C30" s="3" t="s">
        <v>27</v>
      </c>
      <c r="D30" s="1" t="s">
        <v>656</v>
      </c>
      <c r="E30" s="3" t="s">
        <v>8</v>
      </c>
      <c r="F30" s="1" t="s">
        <v>5</v>
      </c>
      <c r="G30" s="1" t="s">
        <v>15</v>
      </c>
      <c r="H30" s="1" t="s">
        <v>739</v>
      </c>
    </row>
    <row r="31" spans="2:8" ht="165" x14ac:dyDescent="0.25">
      <c r="B31" s="3" t="s">
        <v>555</v>
      </c>
      <c r="C31" s="3" t="s">
        <v>27</v>
      </c>
      <c r="D31" s="1" t="s">
        <v>657</v>
      </c>
      <c r="E31" s="3" t="s">
        <v>8</v>
      </c>
      <c r="F31" s="1" t="s">
        <v>5</v>
      </c>
      <c r="G31" s="1" t="s">
        <v>15</v>
      </c>
      <c r="H31" s="1" t="s">
        <v>740</v>
      </c>
    </row>
    <row r="32" spans="2:8" ht="60" x14ac:dyDescent="0.25">
      <c r="B32" s="3" t="s">
        <v>556</v>
      </c>
      <c r="C32" s="3" t="s">
        <v>556</v>
      </c>
      <c r="D32" s="1" t="s">
        <v>194</v>
      </c>
      <c r="E32" s="3" t="s">
        <v>8</v>
      </c>
      <c r="F32" s="1" t="s">
        <v>5</v>
      </c>
      <c r="G32" s="1" t="s">
        <v>720</v>
      </c>
      <c r="H32" s="1" t="s">
        <v>765</v>
      </c>
    </row>
    <row r="33" spans="2:8" ht="60" x14ac:dyDescent="0.25">
      <c r="B33" s="3" t="s">
        <v>556</v>
      </c>
      <c r="C33" s="3" t="s">
        <v>556</v>
      </c>
      <c r="D33" s="1" t="s">
        <v>658</v>
      </c>
      <c r="E33" s="3" t="s">
        <v>8</v>
      </c>
      <c r="F33" s="1" t="s">
        <v>5</v>
      </c>
      <c r="G33" s="1" t="s">
        <v>720</v>
      </c>
      <c r="H33" s="1" t="s">
        <v>765</v>
      </c>
    </row>
    <row r="34" spans="2:8" ht="60" x14ac:dyDescent="0.25">
      <c r="B34" s="3" t="s">
        <v>556</v>
      </c>
      <c r="C34" s="3" t="s">
        <v>556</v>
      </c>
      <c r="D34" s="1" t="s">
        <v>187</v>
      </c>
      <c r="E34" s="3" t="s">
        <v>8</v>
      </c>
      <c r="F34" s="1" t="s">
        <v>5</v>
      </c>
      <c r="G34" s="1" t="s">
        <v>720</v>
      </c>
      <c r="H34" s="1" t="s">
        <v>765</v>
      </c>
    </row>
    <row r="35" spans="2:8" ht="60" x14ac:dyDescent="0.25">
      <c r="B35" s="3" t="s">
        <v>556</v>
      </c>
      <c r="C35" s="3" t="s">
        <v>556</v>
      </c>
      <c r="D35" s="1" t="s">
        <v>188</v>
      </c>
      <c r="E35" s="3" t="s">
        <v>8</v>
      </c>
      <c r="F35" s="1" t="s">
        <v>5</v>
      </c>
      <c r="G35" s="1" t="s">
        <v>720</v>
      </c>
      <c r="H35" s="1" t="s">
        <v>765</v>
      </c>
    </row>
    <row r="36" spans="2:8" ht="60" x14ac:dyDescent="0.25">
      <c r="B36" s="3" t="s">
        <v>556</v>
      </c>
      <c r="C36" s="3" t="s">
        <v>556</v>
      </c>
      <c r="D36" s="1" t="s">
        <v>189</v>
      </c>
      <c r="E36" s="3" t="s">
        <v>8</v>
      </c>
      <c r="F36" s="1" t="s">
        <v>5</v>
      </c>
      <c r="G36" s="1" t="s">
        <v>720</v>
      </c>
      <c r="H36" s="1" t="s">
        <v>765</v>
      </c>
    </row>
    <row r="37" spans="2:8" ht="81" customHeight="1" x14ac:dyDescent="0.25">
      <c r="B37" s="3" t="s">
        <v>101</v>
      </c>
      <c r="C37" s="3" t="s">
        <v>10</v>
      </c>
      <c r="D37" s="1" t="s">
        <v>659</v>
      </c>
      <c r="E37" s="3" t="s">
        <v>8</v>
      </c>
      <c r="F37" s="1" t="s">
        <v>5</v>
      </c>
      <c r="G37" s="1" t="s">
        <v>723</v>
      </c>
      <c r="H37" s="1" t="s">
        <v>766</v>
      </c>
    </row>
    <row r="38" spans="2:8" ht="81" customHeight="1" x14ac:dyDescent="0.25">
      <c r="B38" s="3" t="s">
        <v>557</v>
      </c>
      <c r="C38" s="3" t="s">
        <v>557</v>
      </c>
      <c r="D38" s="1" t="s">
        <v>660</v>
      </c>
      <c r="E38" s="3" t="s">
        <v>8</v>
      </c>
      <c r="F38" s="1" t="s">
        <v>5</v>
      </c>
      <c r="G38" s="1" t="s">
        <v>723</v>
      </c>
      <c r="H38" s="1" t="s">
        <v>763</v>
      </c>
    </row>
    <row r="39" spans="2:8" ht="81.75" customHeight="1" x14ac:dyDescent="0.25">
      <c r="B39" s="3" t="s">
        <v>557</v>
      </c>
      <c r="C39" s="3" t="s">
        <v>557</v>
      </c>
      <c r="D39" s="1" t="s">
        <v>660</v>
      </c>
      <c r="E39" s="3" t="s">
        <v>8</v>
      </c>
      <c r="F39" s="1" t="s">
        <v>5</v>
      </c>
      <c r="G39" s="1" t="s">
        <v>723</v>
      </c>
      <c r="H39" s="1" t="s">
        <v>763</v>
      </c>
    </row>
    <row r="40" spans="2:8" ht="68.25" customHeight="1" x14ac:dyDescent="0.25">
      <c r="B40" s="3" t="s">
        <v>557</v>
      </c>
      <c r="C40" s="3" t="s">
        <v>557</v>
      </c>
      <c r="D40" s="1" t="s">
        <v>661</v>
      </c>
      <c r="E40" s="3" t="s">
        <v>8</v>
      </c>
      <c r="F40" s="1" t="s">
        <v>5</v>
      </c>
      <c r="G40" s="1" t="s">
        <v>723</v>
      </c>
      <c r="H40" s="1" t="s">
        <v>763</v>
      </c>
    </row>
    <row r="41" spans="2:8" ht="64.5" customHeight="1" x14ac:dyDescent="0.25">
      <c r="B41" s="3" t="s">
        <v>557</v>
      </c>
      <c r="C41" s="3" t="s">
        <v>557</v>
      </c>
      <c r="D41" s="1" t="s">
        <v>212</v>
      </c>
      <c r="E41" s="3" t="s">
        <v>8</v>
      </c>
      <c r="F41" s="1" t="s">
        <v>5</v>
      </c>
      <c r="G41" s="1" t="s">
        <v>723</v>
      </c>
      <c r="H41" s="1" t="s">
        <v>763</v>
      </c>
    </row>
    <row r="42" spans="2:8" ht="60" x14ac:dyDescent="0.25">
      <c r="B42" s="3" t="s">
        <v>557</v>
      </c>
      <c r="C42" s="3" t="s">
        <v>557</v>
      </c>
      <c r="D42" s="1" t="s">
        <v>213</v>
      </c>
      <c r="E42" s="3" t="s">
        <v>8</v>
      </c>
      <c r="F42" s="1" t="s">
        <v>5</v>
      </c>
      <c r="G42" s="1" t="s">
        <v>723</v>
      </c>
      <c r="H42" s="1" t="s">
        <v>763</v>
      </c>
    </row>
    <row r="43" spans="2:8" ht="60" x14ac:dyDescent="0.25">
      <c r="B43" s="3" t="s">
        <v>557</v>
      </c>
      <c r="C43" s="3" t="s">
        <v>557</v>
      </c>
      <c r="D43" s="1" t="s">
        <v>214</v>
      </c>
      <c r="E43" s="3" t="s">
        <v>8</v>
      </c>
      <c r="F43" s="1" t="s">
        <v>5</v>
      </c>
      <c r="G43" s="1" t="s">
        <v>723</v>
      </c>
      <c r="H43" s="1" t="s">
        <v>763</v>
      </c>
    </row>
    <row r="44" spans="2:8" ht="45" x14ac:dyDescent="0.25">
      <c r="B44" s="3" t="s">
        <v>225</v>
      </c>
      <c r="C44" s="3" t="s">
        <v>106</v>
      </c>
      <c r="D44" s="1" t="s">
        <v>333</v>
      </c>
      <c r="E44" s="3" t="s">
        <v>8</v>
      </c>
      <c r="F44" s="1" t="s">
        <v>5</v>
      </c>
      <c r="G44" s="1" t="s">
        <v>723</v>
      </c>
      <c r="H44" s="1" t="s">
        <v>763</v>
      </c>
    </row>
    <row r="45" spans="2:8" ht="45" x14ac:dyDescent="0.25">
      <c r="B45" s="3" t="s">
        <v>225</v>
      </c>
      <c r="C45" s="3" t="s">
        <v>106</v>
      </c>
      <c r="D45" s="1" t="s">
        <v>662</v>
      </c>
      <c r="E45" s="3" t="s">
        <v>8</v>
      </c>
      <c r="F45" s="1" t="s">
        <v>5</v>
      </c>
      <c r="G45" s="1" t="s">
        <v>723</v>
      </c>
      <c r="H45" s="1" t="s">
        <v>763</v>
      </c>
    </row>
    <row r="46" spans="2:8" ht="45" x14ac:dyDescent="0.25">
      <c r="B46" s="3" t="s">
        <v>225</v>
      </c>
      <c r="C46" s="3" t="s">
        <v>106</v>
      </c>
      <c r="D46" s="1" t="s">
        <v>335</v>
      </c>
      <c r="E46" s="3" t="s">
        <v>8</v>
      </c>
      <c r="F46" s="1" t="s">
        <v>5</v>
      </c>
      <c r="G46" s="1" t="s">
        <v>723</v>
      </c>
      <c r="H46" s="1" t="s">
        <v>763</v>
      </c>
    </row>
    <row r="47" spans="2:8" ht="45" x14ac:dyDescent="0.25">
      <c r="B47" s="3" t="s">
        <v>225</v>
      </c>
      <c r="C47" s="3" t="s">
        <v>106</v>
      </c>
      <c r="D47" s="1" t="s">
        <v>336</v>
      </c>
      <c r="E47" s="3" t="s">
        <v>8</v>
      </c>
      <c r="F47" s="1" t="s">
        <v>5</v>
      </c>
      <c r="G47" s="1" t="s">
        <v>723</v>
      </c>
      <c r="H47" s="1" t="s">
        <v>763</v>
      </c>
    </row>
    <row r="48" spans="2:8" ht="60" x14ac:dyDescent="0.25">
      <c r="B48" s="3" t="s">
        <v>558</v>
      </c>
      <c r="C48" s="3" t="s">
        <v>534</v>
      </c>
      <c r="D48" s="1" t="s">
        <v>642</v>
      </c>
      <c r="E48" s="3" t="s">
        <v>8</v>
      </c>
      <c r="F48" s="1" t="s">
        <v>5</v>
      </c>
      <c r="G48" s="1" t="s">
        <v>15</v>
      </c>
      <c r="H48" s="1" t="s">
        <v>767</v>
      </c>
    </row>
    <row r="49" spans="2:8" ht="30" x14ac:dyDescent="0.25">
      <c r="B49" s="3" t="s">
        <v>559</v>
      </c>
      <c r="C49" s="3" t="s">
        <v>534</v>
      </c>
      <c r="D49" s="1" t="s">
        <v>663</v>
      </c>
      <c r="E49" s="3" t="s">
        <v>8</v>
      </c>
      <c r="F49" s="1" t="s">
        <v>5</v>
      </c>
      <c r="G49" s="1" t="s">
        <v>15</v>
      </c>
      <c r="H49" s="1" t="s">
        <v>767</v>
      </c>
    </row>
    <row r="50" spans="2:8" ht="45" x14ac:dyDescent="0.25">
      <c r="B50" s="3" t="s">
        <v>560</v>
      </c>
      <c r="C50" s="3" t="s">
        <v>534</v>
      </c>
      <c r="D50" s="1" t="s">
        <v>664</v>
      </c>
      <c r="E50" s="3" t="s">
        <v>8</v>
      </c>
      <c r="F50" s="1" t="s">
        <v>5</v>
      </c>
      <c r="G50" s="1" t="s">
        <v>15</v>
      </c>
      <c r="H50" s="1" t="s">
        <v>767</v>
      </c>
    </row>
    <row r="51" spans="2:8" ht="60" x14ac:dyDescent="0.25">
      <c r="B51" s="3" t="s">
        <v>561</v>
      </c>
      <c r="C51" s="3" t="s">
        <v>534</v>
      </c>
      <c r="D51" s="1" t="s">
        <v>665</v>
      </c>
      <c r="E51" s="3" t="s">
        <v>8</v>
      </c>
      <c r="F51" s="1" t="s">
        <v>5</v>
      </c>
      <c r="G51" s="1" t="s">
        <v>15</v>
      </c>
      <c r="H51" s="1" t="s">
        <v>767</v>
      </c>
    </row>
    <row r="52" spans="2:8" ht="195" x14ac:dyDescent="0.25">
      <c r="B52" s="3" t="s">
        <v>562</v>
      </c>
      <c r="C52" s="3" t="s">
        <v>534</v>
      </c>
      <c r="D52" s="1" t="s">
        <v>666</v>
      </c>
      <c r="E52" s="3" t="s">
        <v>8</v>
      </c>
      <c r="F52" s="1" t="s">
        <v>5</v>
      </c>
      <c r="G52" s="1" t="s">
        <v>15</v>
      </c>
      <c r="H52" s="1" t="s">
        <v>767</v>
      </c>
    </row>
    <row r="53" spans="2:8" ht="90" x14ac:dyDescent="0.25">
      <c r="B53" s="3" t="s">
        <v>563</v>
      </c>
      <c r="C53" s="3" t="s">
        <v>534</v>
      </c>
      <c r="D53" s="1" t="s">
        <v>648</v>
      </c>
      <c r="E53" s="3" t="s">
        <v>8</v>
      </c>
      <c r="F53" s="1" t="s">
        <v>5</v>
      </c>
      <c r="G53" s="1" t="s">
        <v>15</v>
      </c>
      <c r="H53" s="1" t="s">
        <v>767</v>
      </c>
    </row>
    <row r="54" spans="2:8" ht="45" x14ac:dyDescent="0.25">
      <c r="B54" s="3" t="s">
        <v>564</v>
      </c>
      <c r="C54" s="3" t="s">
        <v>565</v>
      </c>
      <c r="D54" s="1" t="s">
        <v>117</v>
      </c>
      <c r="E54" s="3" t="s">
        <v>8</v>
      </c>
      <c r="F54" s="1" t="s">
        <v>5</v>
      </c>
      <c r="G54" s="1" t="s">
        <v>724</v>
      </c>
      <c r="H54" s="1" t="s">
        <v>768</v>
      </c>
    </row>
    <row r="55" spans="2:8" ht="45" x14ac:dyDescent="0.25">
      <c r="B55" s="3" t="s">
        <v>566</v>
      </c>
      <c r="C55" s="3" t="s">
        <v>567</v>
      </c>
      <c r="D55" s="1" t="s">
        <v>118</v>
      </c>
      <c r="E55" s="3" t="s">
        <v>8</v>
      </c>
      <c r="F55" s="1" t="s">
        <v>5</v>
      </c>
      <c r="G55" s="1" t="s">
        <v>724</v>
      </c>
      <c r="H55" s="1" t="s">
        <v>768</v>
      </c>
    </row>
    <row r="56" spans="2:8" ht="45" x14ac:dyDescent="0.25">
      <c r="B56" s="3" t="s">
        <v>568</v>
      </c>
      <c r="C56" s="3" t="s">
        <v>534</v>
      </c>
      <c r="D56" s="1" t="s">
        <v>119</v>
      </c>
      <c r="E56" s="3" t="s">
        <v>8</v>
      </c>
      <c r="F56" s="1" t="s">
        <v>5</v>
      </c>
      <c r="G56" s="1" t="s">
        <v>15</v>
      </c>
      <c r="H56" s="1" t="s">
        <v>763</v>
      </c>
    </row>
    <row r="57" spans="2:8" ht="30" x14ac:dyDescent="0.25">
      <c r="B57" s="3" t="s">
        <v>20</v>
      </c>
      <c r="C57" s="3" t="s">
        <v>10</v>
      </c>
      <c r="D57" s="1" t="s">
        <v>120</v>
      </c>
      <c r="E57" s="3" t="s">
        <v>8</v>
      </c>
      <c r="F57" s="1" t="s">
        <v>5</v>
      </c>
      <c r="G57" s="1" t="s">
        <v>15</v>
      </c>
      <c r="H57" s="1" t="s">
        <v>763</v>
      </c>
    </row>
    <row r="58" spans="2:8" ht="60" x14ac:dyDescent="0.25">
      <c r="B58" s="3" t="s">
        <v>569</v>
      </c>
      <c r="C58" s="3" t="s">
        <v>570</v>
      </c>
      <c r="D58" s="1" t="s">
        <v>121</v>
      </c>
      <c r="E58" s="3" t="s">
        <v>8</v>
      </c>
      <c r="F58" s="1" t="s">
        <v>5</v>
      </c>
      <c r="G58" s="1" t="s">
        <v>15</v>
      </c>
      <c r="H58" s="1" t="s">
        <v>763</v>
      </c>
    </row>
    <row r="59" spans="2:8" ht="45" x14ac:dyDescent="0.25">
      <c r="B59" s="3" t="s">
        <v>571</v>
      </c>
      <c r="C59" s="3" t="s">
        <v>556</v>
      </c>
      <c r="D59" s="1" t="s">
        <v>122</v>
      </c>
      <c r="E59" s="3" t="s">
        <v>8</v>
      </c>
      <c r="F59" s="1" t="s">
        <v>5</v>
      </c>
      <c r="G59" s="1" t="s">
        <v>720</v>
      </c>
      <c r="H59" s="1" t="s">
        <v>765</v>
      </c>
    </row>
    <row r="60" spans="2:8" ht="30" x14ac:dyDescent="0.25">
      <c r="B60" s="3" t="s">
        <v>572</v>
      </c>
      <c r="C60" s="3" t="s">
        <v>573</v>
      </c>
      <c r="D60" s="1" t="s">
        <v>123</v>
      </c>
      <c r="E60" s="3" t="s">
        <v>8</v>
      </c>
      <c r="F60" s="1" t="s">
        <v>5</v>
      </c>
      <c r="G60" s="1" t="s">
        <v>15</v>
      </c>
      <c r="H60" s="1" t="s">
        <v>769</v>
      </c>
    </row>
    <row r="61" spans="2:8" ht="30" x14ac:dyDescent="0.25">
      <c r="B61" s="3" t="s">
        <v>59</v>
      </c>
      <c r="C61" s="3" t="s">
        <v>573</v>
      </c>
      <c r="D61" s="1" t="s">
        <v>124</v>
      </c>
      <c r="E61" s="3" t="s">
        <v>8</v>
      </c>
      <c r="F61" s="1" t="s">
        <v>5</v>
      </c>
      <c r="G61" s="1" t="s">
        <v>15</v>
      </c>
      <c r="H61" s="1" t="s">
        <v>763</v>
      </c>
    </row>
    <row r="62" spans="2:8" ht="45" x14ac:dyDescent="0.25">
      <c r="B62" s="3" t="s">
        <v>574</v>
      </c>
      <c r="C62" s="3" t="s">
        <v>575</v>
      </c>
      <c r="D62" s="1" t="s">
        <v>667</v>
      </c>
      <c r="E62" s="3" t="s">
        <v>717</v>
      </c>
      <c r="F62" s="1" t="s">
        <v>5</v>
      </c>
      <c r="G62" s="1" t="s">
        <v>725</v>
      </c>
      <c r="H62" s="1" t="s">
        <v>737</v>
      </c>
    </row>
    <row r="63" spans="2:8" ht="45" x14ac:dyDescent="0.25">
      <c r="B63" s="3" t="s">
        <v>576</v>
      </c>
      <c r="C63" s="3" t="s">
        <v>575</v>
      </c>
      <c r="D63" s="1" t="s">
        <v>668</v>
      </c>
      <c r="E63" s="3" t="s">
        <v>717</v>
      </c>
      <c r="F63" s="1" t="s">
        <v>5</v>
      </c>
      <c r="G63" s="1" t="s">
        <v>725</v>
      </c>
      <c r="H63" s="1" t="s">
        <v>737</v>
      </c>
    </row>
    <row r="64" spans="2:8" ht="45" x14ac:dyDescent="0.25">
      <c r="B64" s="3" t="s">
        <v>577</v>
      </c>
      <c r="C64" s="3" t="s">
        <v>575</v>
      </c>
      <c r="D64" s="1" t="s">
        <v>669</v>
      </c>
      <c r="E64" s="3" t="s">
        <v>717</v>
      </c>
      <c r="F64" s="1" t="s">
        <v>5</v>
      </c>
      <c r="G64" s="1" t="s">
        <v>725</v>
      </c>
      <c r="H64" s="1" t="s">
        <v>737</v>
      </c>
    </row>
    <row r="65" spans="2:8" ht="90" x14ac:dyDescent="0.25">
      <c r="B65" s="3" t="s">
        <v>578</v>
      </c>
      <c r="C65" s="3" t="s">
        <v>488</v>
      </c>
      <c r="D65" s="1" t="s">
        <v>670</v>
      </c>
      <c r="E65" s="3" t="s">
        <v>717</v>
      </c>
      <c r="F65" s="1" t="s">
        <v>5</v>
      </c>
      <c r="G65" s="1" t="s">
        <v>726</v>
      </c>
      <c r="H65" s="1" t="s">
        <v>741</v>
      </c>
    </row>
    <row r="66" spans="2:8" ht="60" x14ac:dyDescent="0.25">
      <c r="B66" s="3" t="s">
        <v>579</v>
      </c>
      <c r="C66" s="3" t="s">
        <v>27</v>
      </c>
      <c r="D66" s="1" t="s">
        <v>671</v>
      </c>
      <c r="E66" s="3" t="s">
        <v>8</v>
      </c>
      <c r="F66" s="1" t="s">
        <v>5</v>
      </c>
      <c r="G66" s="1" t="s">
        <v>15</v>
      </c>
      <c r="H66" s="1" t="s">
        <v>742</v>
      </c>
    </row>
    <row r="67" spans="2:8" ht="45" x14ac:dyDescent="0.25">
      <c r="B67" s="3" t="s">
        <v>580</v>
      </c>
      <c r="C67" s="3" t="s">
        <v>89</v>
      </c>
      <c r="D67" s="1" t="s">
        <v>672</v>
      </c>
      <c r="E67" s="3" t="s">
        <v>8</v>
      </c>
      <c r="F67" s="1" t="s">
        <v>5</v>
      </c>
      <c r="G67" s="1" t="s">
        <v>15</v>
      </c>
      <c r="H67" s="1" t="s">
        <v>743</v>
      </c>
    </row>
    <row r="68" spans="2:8" ht="45" x14ac:dyDescent="0.25">
      <c r="B68" s="3" t="s">
        <v>581</v>
      </c>
      <c r="C68" s="3" t="s">
        <v>89</v>
      </c>
      <c r="D68" s="1" t="s">
        <v>673</v>
      </c>
      <c r="E68" s="3" t="s">
        <v>8</v>
      </c>
      <c r="F68" s="1" t="s">
        <v>5</v>
      </c>
      <c r="G68" s="1" t="s">
        <v>15</v>
      </c>
      <c r="H68" s="1" t="s">
        <v>744</v>
      </c>
    </row>
    <row r="69" spans="2:8" ht="45" x14ac:dyDescent="0.25">
      <c r="B69" s="3" t="s">
        <v>582</v>
      </c>
      <c r="C69" s="3" t="s">
        <v>27</v>
      </c>
      <c r="D69" s="1" t="s">
        <v>154</v>
      </c>
      <c r="E69" s="3" t="s">
        <v>8</v>
      </c>
      <c r="F69" s="1" t="s">
        <v>5</v>
      </c>
      <c r="G69" s="1" t="s">
        <v>15</v>
      </c>
      <c r="H69" s="1" t="s">
        <v>737</v>
      </c>
    </row>
    <row r="70" spans="2:8" ht="45" x14ac:dyDescent="0.25">
      <c r="B70" s="3" t="s">
        <v>583</v>
      </c>
      <c r="C70" s="3" t="s">
        <v>27</v>
      </c>
      <c r="D70" s="1" t="s">
        <v>155</v>
      </c>
      <c r="E70" s="3" t="s">
        <v>8</v>
      </c>
      <c r="F70" s="1" t="s">
        <v>5</v>
      </c>
      <c r="G70" s="1" t="s">
        <v>15</v>
      </c>
      <c r="H70" s="1" t="s">
        <v>737</v>
      </c>
    </row>
    <row r="71" spans="2:8" ht="45" x14ac:dyDescent="0.25">
      <c r="B71" s="3" t="s">
        <v>584</v>
      </c>
      <c r="C71" s="3" t="s">
        <v>27</v>
      </c>
      <c r="D71" s="1" t="s">
        <v>156</v>
      </c>
      <c r="E71" s="3" t="s">
        <v>8</v>
      </c>
      <c r="F71" s="1" t="s">
        <v>5</v>
      </c>
      <c r="G71" s="1" t="s">
        <v>15</v>
      </c>
      <c r="H71" s="1" t="s">
        <v>737</v>
      </c>
    </row>
    <row r="72" spans="2:8" ht="45" x14ac:dyDescent="0.25">
      <c r="B72" s="3" t="s">
        <v>585</v>
      </c>
      <c r="C72" s="3" t="s">
        <v>27</v>
      </c>
      <c r="D72" s="1" t="s">
        <v>157</v>
      </c>
      <c r="E72" s="3" t="s">
        <v>8</v>
      </c>
      <c r="F72" s="1" t="s">
        <v>5</v>
      </c>
      <c r="G72" s="1" t="s">
        <v>15</v>
      </c>
      <c r="H72" s="1" t="s">
        <v>737</v>
      </c>
    </row>
    <row r="73" spans="2:8" ht="45" x14ac:dyDescent="0.25">
      <c r="B73" s="3" t="s">
        <v>586</v>
      </c>
      <c r="C73" s="3" t="s">
        <v>27</v>
      </c>
      <c r="D73" s="1" t="s">
        <v>158</v>
      </c>
      <c r="E73" s="3" t="s">
        <v>8</v>
      </c>
      <c r="F73" s="1" t="s">
        <v>5</v>
      </c>
      <c r="G73" s="1" t="s">
        <v>15</v>
      </c>
      <c r="H73" s="1" t="s">
        <v>737</v>
      </c>
    </row>
    <row r="74" spans="2:8" ht="45" x14ac:dyDescent="0.25">
      <c r="B74" s="3" t="s">
        <v>587</v>
      </c>
      <c r="C74" s="3" t="s">
        <v>27</v>
      </c>
      <c r="D74" s="1" t="s">
        <v>159</v>
      </c>
      <c r="E74" s="3" t="s">
        <v>8</v>
      </c>
      <c r="F74" s="1" t="s">
        <v>5</v>
      </c>
      <c r="G74" s="1" t="s">
        <v>723</v>
      </c>
      <c r="H74" s="1" t="s">
        <v>737</v>
      </c>
    </row>
    <row r="75" spans="2:8" ht="45" x14ac:dyDescent="0.25">
      <c r="B75" s="3" t="s">
        <v>588</v>
      </c>
      <c r="C75" s="3" t="s">
        <v>89</v>
      </c>
      <c r="D75" s="1" t="s">
        <v>674</v>
      </c>
      <c r="E75" s="3" t="s">
        <v>8</v>
      </c>
      <c r="F75" s="1" t="s">
        <v>5</v>
      </c>
      <c r="G75" s="1" t="s">
        <v>15</v>
      </c>
      <c r="H75" s="1" t="s">
        <v>745</v>
      </c>
    </row>
    <row r="76" spans="2:8" ht="45" x14ac:dyDescent="0.25">
      <c r="B76" s="3" t="s">
        <v>589</v>
      </c>
      <c r="C76" s="3" t="s">
        <v>58</v>
      </c>
      <c r="D76" s="1" t="s">
        <v>675</v>
      </c>
      <c r="E76" s="3" t="s">
        <v>8</v>
      </c>
      <c r="F76" s="1" t="s">
        <v>5</v>
      </c>
      <c r="G76" s="1" t="s">
        <v>15</v>
      </c>
      <c r="H76" s="1" t="s">
        <v>746</v>
      </c>
    </row>
    <row r="77" spans="2:8" ht="45" x14ac:dyDescent="0.25">
      <c r="B77" s="3" t="s">
        <v>590</v>
      </c>
      <c r="C77" s="3" t="s">
        <v>27</v>
      </c>
      <c r="D77" s="1" t="s">
        <v>676</v>
      </c>
      <c r="E77" s="3" t="s">
        <v>8</v>
      </c>
      <c r="F77" s="1" t="s">
        <v>5</v>
      </c>
      <c r="G77" s="1" t="s">
        <v>15</v>
      </c>
      <c r="H77" s="1" t="s">
        <v>747</v>
      </c>
    </row>
    <row r="78" spans="2:8" ht="45" x14ac:dyDescent="0.25">
      <c r="B78" s="3" t="s">
        <v>591</v>
      </c>
      <c r="C78" s="3" t="s">
        <v>12</v>
      </c>
      <c r="D78" s="1" t="s">
        <v>677</v>
      </c>
      <c r="E78" s="3" t="s">
        <v>8</v>
      </c>
      <c r="F78" s="1" t="s">
        <v>5</v>
      </c>
      <c r="G78" s="1" t="s">
        <v>15</v>
      </c>
      <c r="H78" s="1" t="s">
        <v>747</v>
      </c>
    </row>
    <row r="79" spans="2:8" ht="45" x14ac:dyDescent="0.25">
      <c r="B79" s="3" t="s">
        <v>592</v>
      </c>
      <c r="C79" s="3" t="s">
        <v>58</v>
      </c>
      <c r="D79" s="1" t="s">
        <v>678</v>
      </c>
      <c r="E79" s="3" t="s">
        <v>8</v>
      </c>
      <c r="F79" s="1" t="s">
        <v>5</v>
      </c>
      <c r="G79" s="1" t="s">
        <v>15</v>
      </c>
      <c r="H79" s="1" t="s">
        <v>747</v>
      </c>
    </row>
    <row r="80" spans="2:8" ht="60" x14ac:dyDescent="0.25">
      <c r="B80" s="3" t="s">
        <v>593</v>
      </c>
      <c r="C80" s="3" t="s">
        <v>12</v>
      </c>
      <c r="D80" s="3" t="s">
        <v>679</v>
      </c>
      <c r="E80" s="3" t="s">
        <v>8</v>
      </c>
      <c r="F80" s="3" t="s">
        <v>5</v>
      </c>
      <c r="G80" s="3" t="s">
        <v>15</v>
      </c>
      <c r="H80" s="3" t="s">
        <v>747</v>
      </c>
    </row>
    <row r="81" spans="2:8" ht="60" x14ac:dyDescent="0.25">
      <c r="B81" s="3" t="s">
        <v>594</v>
      </c>
      <c r="C81" s="3" t="s">
        <v>12</v>
      </c>
      <c r="D81" s="3" t="s">
        <v>680</v>
      </c>
      <c r="E81" s="3" t="s">
        <v>8</v>
      </c>
      <c r="F81" s="3" t="s">
        <v>5</v>
      </c>
      <c r="G81" s="3" t="s">
        <v>15</v>
      </c>
      <c r="H81" s="3" t="s">
        <v>748</v>
      </c>
    </row>
    <row r="82" spans="2:8" ht="45" x14ac:dyDescent="0.25">
      <c r="B82" s="3" t="s">
        <v>595</v>
      </c>
      <c r="C82" s="3" t="s">
        <v>12</v>
      </c>
      <c r="D82" s="3" t="s">
        <v>681</v>
      </c>
      <c r="E82" s="3" t="s">
        <v>8</v>
      </c>
      <c r="F82" s="3" t="s">
        <v>5</v>
      </c>
      <c r="G82" s="3" t="s">
        <v>15</v>
      </c>
      <c r="H82" s="3" t="s">
        <v>748</v>
      </c>
    </row>
    <row r="83" spans="2:8" ht="60" x14ac:dyDescent="0.25">
      <c r="B83" s="3" t="s">
        <v>64</v>
      </c>
      <c r="C83" s="3" t="s">
        <v>62</v>
      </c>
      <c r="D83" s="3" t="s">
        <v>682</v>
      </c>
      <c r="E83" s="3" t="s">
        <v>8</v>
      </c>
      <c r="F83" s="3" t="s">
        <v>5</v>
      </c>
      <c r="G83" s="3" t="s">
        <v>15</v>
      </c>
      <c r="H83" s="3" t="s">
        <v>749</v>
      </c>
    </row>
    <row r="84" spans="2:8" ht="45" x14ac:dyDescent="0.25">
      <c r="B84" s="3" t="s">
        <v>79</v>
      </c>
      <c r="C84" s="3" t="s">
        <v>62</v>
      </c>
      <c r="D84" s="3" t="s">
        <v>141</v>
      </c>
      <c r="E84" s="3" t="s">
        <v>8</v>
      </c>
      <c r="F84" s="3" t="s">
        <v>5</v>
      </c>
      <c r="G84" s="3" t="s">
        <v>15</v>
      </c>
      <c r="H84" s="3" t="s">
        <v>749</v>
      </c>
    </row>
    <row r="85" spans="2:8" ht="45" x14ac:dyDescent="0.25">
      <c r="B85" s="3" t="s">
        <v>596</v>
      </c>
      <c r="C85" s="3" t="s">
        <v>597</v>
      </c>
      <c r="D85" s="3" t="s">
        <v>683</v>
      </c>
      <c r="E85" s="3" t="s">
        <v>8</v>
      </c>
      <c r="F85" s="3" t="s">
        <v>5</v>
      </c>
      <c r="G85" s="3" t="s">
        <v>720</v>
      </c>
      <c r="H85" s="3" t="s">
        <v>748</v>
      </c>
    </row>
    <row r="86" spans="2:8" ht="60" x14ac:dyDescent="0.25">
      <c r="B86" s="3" t="s">
        <v>69</v>
      </c>
      <c r="C86" s="3" t="s">
        <v>597</v>
      </c>
      <c r="D86" s="3" t="s">
        <v>684</v>
      </c>
      <c r="E86" s="3" t="s">
        <v>8</v>
      </c>
      <c r="F86" s="3" t="s">
        <v>5</v>
      </c>
      <c r="G86" s="3" t="s">
        <v>720</v>
      </c>
      <c r="H86" s="3" t="s">
        <v>749</v>
      </c>
    </row>
    <row r="87" spans="2:8" ht="60" x14ac:dyDescent="0.25">
      <c r="B87" s="3" t="s">
        <v>72</v>
      </c>
      <c r="C87" s="3" t="s">
        <v>597</v>
      </c>
      <c r="D87" s="3" t="s">
        <v>685</v>
      </c>
      <c r="E87" s="3" t="s">
        <v>8</v>
      </c>
      <c r="F87" s="3" t="s">
        <v>5</v>
      </c>
      <c r="G87" s="3" t="s">
        <v>720</v>
      </c>
      <c r="H87" s="3" t="s">
        <v>748</v>
      </c>
    </row>
    <row r="88" spans="2:8" ht="45" x14ac:dyDescent="0.25">
      <c r="B88" s="3" t="s">
        <v>73</v>
      </c>
      <c r="C88" s="3" t="s">
        <v>597</v>
      </c>
      <c r="D88" s="3" t="s">
        <v>686</v>
      </c>
      <c r="E88" s="3" t="s">
        <v>8</v>
      </c>
      <c r="F88" s="3" t="s">
        <v>5</v>
      </c>
      <c r="G88" s="3" t="s">
        <v>720</v>
      </c>
      <c r="H88" s="3" t="s">
        <v>748</v>
      </c>
    </row>
    <row r="89" spans="2:8" ht="45" x14ac:dyDescent="0.25">
      <c r="B89" s="3" t="s">
        <v>598</v>
      </c>
      <c r="C89" s="3" t="s">
        <v>597</v>
      </c>
      <c r="D89" s="3" t="s">
        <v>687</v>
      </c>
      <c r="E89" s="3" t="s">
        <v>8</v>
      </c>
      <c r="F89" s="3" t="s">
        <v>5</v>
      </c>
      <c r="G89" s="3" t="s">
        <v>720</v>
      </c>
      <c r="H89" s="3" t="s">
        <v>748</v>
      </c>
    </row>
    <row r="90" spans="2:8" ht="45" x14ac:dyDescent="0.25">
      <c r="B90" s="3" t="s">
        <v>75</v>
      </c>
      <c r="C90" s="3" t="s">
        <v>76</v>
      </c>
      <c r="D90" s="3" t="s">
        <v>688</v>
      </c>
      <c r="E90" s="3" t="s">
        <v>8</v>
      </c>
      <c r="F90" s="3" t="s">
        <v>5</v>
      </c>
      <c r="G90" s="3" t="s">
        <v>15</v>
      </c>
      <c r="H90" s="3" t="s">
        <v>749</v>
      </c>
    </row>
    <row r="91" spans="2:8" ht="60" x14ac:dyDescent="0.25">
      <c r="B91" s="3" t="s">
        <v>599</v>
      </c>
      <c r="C91" s="3" t="s">
        <v>600</v>
      </c>
      <c r="D91" s="3" t="s">
        <v>689</v>
      </c>
      <c r="E91" s="3" t="s">
        <v>8</v>
      </c>
      <c r="F91" s="3" t="s">
        <v>718</v>
      </c>
      <c r="G91" s="3" t="s">
        <v>282</v>
      </c>
      <c r="H91" s="3" t="s">
        <v>748</v>
      </c>
    </row>
    <row r="92" spans="2:8" ht="75" x14ac:dyDescent="0.25">
      <c r="B92" s="3" t="s">
        <v>601</v>
      </c>
      <c r="C92" s="3" t="s">
        <v>600</v>
      </c>
      <c r="D92" s="3" t="s">
        <v>690</v>
      </c>
      <c r="E92" s="3" t="s">
        <v>8</v>
      </c>
      <c r="F92" s="3" t="s">
        <v>718</v>
      </c>
      <c r="G92" s="3" t="s">
        <v>282</v>
      </c>
      <c r="H92" s="3" t="s">
        <v>748</v>
      </c>
    </row>
    <row r="93" spans="2:8" ht="30" x14ac:dyDescent="0.25">
      <c r="B93" s="3" t="s">
        <v>602</v>
      </c>
      <c r="C93" s="3" t="s">
        <v>565</v>
      </c>
      <c r="D93" s="3" t="s">
        <v>691</v>
      </c>
      <c r="E93" s="3" t="s">
        <v>8</v>
      </c>
      <c r="F93" s="3" t="s">
        <v>5</v>
      </c>
      <c r="G93" s="3" t="s">
        <v>720</v>
      </c>
      <c r="H93" s="3" t="s">
        <v>749</v>
      </c>
    </row>
    <row r="94" spans="2:8" ht="45" x14ac:dyDescent="0.25">
      <c r="B94" s="3" t="s">
        <v>603</v>
      </c>
      <c r="C94" s="3" t="s">
        <v>27</v>
      </c>
      <c r="D94" s="3" t="s">
        <v>692</v>
      </c>
      <c r="E94" s="3" t="s">
        <v>8</v>
      </c>
      <c r="F94" s="3" t="s">
        <v>5</v>
      </c>
      <c r="G94" s="3" t="s">
        <v>720</v>
      </c>
      <c r="H94" s="3" t="s">
        <v>748</v>
      </c>
    </row>
    <row r="95" spans="2:8" ht="75" x14ac:dyDescent="0.25">
      <c r="B95" s="3" t="s">
        <v>604</v>
      </c>
      <c r="C95" s="3" t="s">
        <v>27</v>
      </c>
      <c r="D95" s="3" t="s">
        <v>693</v>
      </c>
      <c r="E95" s="3" t="s">
        <v>8</v>
      </c>
      <c r="F95" s="3" t="s">
        <v>5</v>
      </c>
      <c r="G95" s="3" t="s">
        <v>15</v>
      </c>
      <c r="H95" s="3" t="s">
        <v>748</v>
      </c>
    </row>
    <row r="96" spans="2:8" ht="75" x14ac:dyDescent="0.25">
      <c r="B96" s="3" t="s">
        <v>605</v>
      </c>
      <c r="C96" s="3" t="s">
        <v>27</v>
      </c>
      <c r="D96" s="3" t="s">
        <v>694</v>
      </c>
      <c r="E96" s="3" t="s">
        <v>8</v>
      </c>
      <c r="F96" s="3" t="s">
        <v>5</v>
      </c>
      <c r="G96" s="3" t="s">
        <v>15</v>
      </c>
      <c r="H96" s="3" t="s">
        <v>748</v>
      </c>
    </row>
    <row r="97" spans="2:8" ht="60" x14ac:dyDescent="0.25">
      <c r="B97" s="3" t="s">
        <v>606</v>
      </c>
      <c r="C97" s="3" t="s">
        <v>27</v>
      </c>
      <c r="D97" s="3" t="s">
        <v>695</v>
      </c>
      <c r="E97" s="3" t="s">
        <v>8</v>
      </c>
      <c r="F97" s="3" t="s">
        <v>5</v>
      </c>
      <c r="G97" s="3" t="s">
        <v>720</v>
      </c>
      <c r="H97" s="3" t="s">
        <v>749</v>
      </c>
    </row>
    <row r="98" spans="2:8" ht="60" x14ac:dyDescent="0.25">
      <c r="B98" s="3" t="s">
        <v>607</v>
      </c>
      <c r="C98" s="3" t="s">
        <v>27</v>
      </c>
      <c r="D98" s="3" t="s">
        <v>696</v>
      </c>
      <c r="E98" s="3" t="s">
        <v>8</v>
      </c>
      <c r="F98" s="3" t="s">
        <v>5</v>
      </c>
      <c r="G98" s="3" t="s">
        <v>720</v>
      </c>
      <c r="H98" s="3" t="s">
        <v>749</v>
      </c>
    </row>
    <row r="99" spans="2:8" ht="75" x14ac:dyDescent="0.25">
      <c r="B99" s="3" t="s">
        <v>71</v>
      </c>
      <c r="C99" s="3" t="s">
        <v>53</v>
      </c>
      <c r="D99" s="3" t="s">
        <v>697</v>
      </c>
      <c r="E99" s="3" t="s">
        <v>8</v>
      </c>
      <c r="F99" s="3" t="s">
        <v>5</v>
      </c>
      <c r="G99" s="3" t="s">
        <v>15</v>
      </c>
      <c r="H99" s="3" t="s">
        <v>748</v>
      </c>
    </row>
    <row r="100" spans="2:8" ht="45" x14ac:dyDescent="0.25">
      <c r="B100" s="3" t="s">
        <v>254</v>
      </c>
      <c r="C100" s="3" t="s">
        <v>12</v>
      </c>
      <c r="D100" s="3" t="s">
        <v>255</v>
      </c>
      <c r="E100" s="3" t="s">
        <v>8</v>
      </c>
      <c r="F100" s="3" t="s">
        <v>5</v>
      </c>
      <c r="G100" s="3" t="s">
        <v>720</v>
      </c>
      <c r="H100" s="3" t="s">
        <v>750</v>
      </c>
    </row>
    <row r="101" spans="2:8" ht="45" x14ac:dyDescent="0.25">
      <c r="B101" s="3" t="s">
        <v>256</v>
      </c>
      <c r="C101" s="3" t="s">
        <v>608</v>
      </c>
      <c r="D101" s="3" t="s">
        <v>258</v>
      </c>
      <c r="E101" s="3" t="s">
        <v>8</v>
      </c>
      <c r="F101" s="3" t="s">
        <v>5</v>
      </c>
      <c r="G101" s="3" t="s">
        <v>727</v>
      </c>
      <c r="H101" s="3" t="s">
        <v>260</v>
      </c>
    </row>
    <row r="102" spans="2:8" ht="45" x14ac:dyDescent="0.25">
      <c r="B102" s="3" t="s">
        <v>261</v>
      </c>
      <c r="C102" s="3" t="s">
        <v>250</v>
      </c>
      <c r="D102" s="3" t="s">
        <v>262</v>
      </c>
      <c r="E102" s="3" t="s">
        <v>8</v>
      </c>
      <c r="F102" s="3" t="s">
        <v>5</v>
      </c>
      <c r="G102" s="3" t="s">
        <v>720</v>
      </c>
      <c r="H102" s="3" t="s">
        <v>750</v>
      </c>
    </row>
    <row r="103" spans="2:8" ht="30" x14ac:dyDescent="0.25">
      <c r="B103" s="3" t="s">
        <v>261</v>
      </c>
      <c r="C103" s="3" t="s">
        <v>250</v>
      </c>
      <c r="D103" s="3" t="s">
        <v>264</v>
      </c>
      <c r="E103" s="3" t="s">
        <v>8</v>
      </c>
      <c r="F103" s="3" t="s">
        <v>5</v>
      </c>
      <c r="G103" s="3" t="s">
        <v>720</v>
      </c>
      <c r="H103" s="3" t="s">
        <v>763</v>
      </c>
    </row>
    <row r="104" spans="2:8" ht="36" customHeight="1" x14ac:dyDescent="0.25">
      <c r="B104" s="3" t="s">
        <v>609</v>
      </c>
      <c r="C104" s="3" t="s">
        <v>250</v>
      </c>
      <c r="D104" s="3" t="s">
        <v>266</v>
      </c>
      <c r="E104" s="3" t="s">
        <v>8</v>
      </c>
      <c r="F104" s="3" t="s">
        <v>5</v>
      </c>
      <c r="G104" s="3" t="s">
        <v>720</v>
      </c>
      <c r="H104" s="3" t="s">
        <v>763</v>
      </c>
    </row>
    <row r="105" spans="2:8" ht="45" x14ac:dyDescent="0.25">
      <c r="B105" s="3" t="s">
        <v>610</v>
      </c>
      <c r="C105" s="3" t="s">
        <v>611</v>
      </c>
      <c r="D105" s="3" t="s">
        <v>269</v>
      </c>
      <c r="E105" s="3" t="s">
        <v>8</v>
      </c>
      <c r="F105" s="3" t="s">
        <v>5</v>
      </c>
      <c r="G105" s="3" t="s">
        <v>720</v>
      </c>
      <c r="H105" s="3" t="s">
        <v>770</v>
      </c>
    </row>
    <row r="106" spans="2:8" ht="30" x14ac:dyDescent="0.25">
      <c r="B106" s="3" t="s">
        <v>612</v>
      </c>
      <c r="C106" s="3" t="s">
        <v>613</v>
      </c>
      <c r="D106" s="3" t="s">
        <v>271</v>
      </c>
      <c r="E106" s="3" t="s">
        <v>8</v>
      </c>
      <c r="F106" s="3" t="s">
        <v>5</v>
      </c>
      <c r="G106" s="3" t="s">
        <v>720</v>
      </c>
      <c r="H106" s="3" t="s">
        <v>763</v>
      </c>
    </row>
    <row r="107" spans="2:8" ht="45" x14ac:dyDescent="0.25">
      <c r="B107" s="3" t="s">
        <v>614</v>
      </c>
      <c r="C107" s="3" t="s">
        <v>273</v>
      </c>
      <c r="D107" s="3" t="s">
        <v>274</v>
      </c>
      <c r="E107" s="3" t="s">
        <v>8</v>
      </c>
      <c r="F107" s="3" t="s">
        <v>5</v>
      </c>
      <c r="G107" s="3" t="s">
        <v>728</v>
      </c>
      <c r="H107" s="3" t="s">
        <v>750</v>
      </c>
    </row>
    <row r="108" spans="2:8" ht="45" x14ac:dyDescent="0.25">
      <c r="B108" s="3" t="s">
        <v>615</v>
      </c>
      <c r="C108" s="3" t="s">
        <v>273</v>
      </c>
      <c r="D108" s="3" t="s">
        <v>231</v>
      </c>
      <c r="E108" s="3" t="s">
        <v>8</v>
      </c>
      <c r="F108" s="3" t="s">
        <v>5</v>
      </c>
      <c r="G108" s="3" t="s">
        <v>728</v>
      </c>
      <c r="H108" s="3" t="s">
        <v>750</v>
      </c>
    </row>
    <row r="109" spans="2:8" ht="30" x14ac:dyDescent="0.25">
      <c r="B109" s="3" t="s">
        <v>616</v>
      </c>
      <c r="C109" s="3" t="s">
        <v>617</v>
      </c>
      <c r="D109" s="3" t="s">
        <v>278</v>
      </c>
      <c r="E109" s="3" t="s">
        <v>8</v>
      </c>
      <c r="F109" s="3" t="s">
        <v>5</v>
      </c>
      <c r="G109" s="3" t="s">
        <v>15</v>
      </c>
      <c r="H109" s="3" t="s">
        <v>18</v>
      </c>
    </row>
    <row r="110" spans="2:8" ht="30" x14ac:dyDescent="0.25">
      <c r="B110" s="3" t="s">
        <v>287</v>
      </c>
      <c r="C110" s="3" t="s">
        <v>288</v>
      </c>
      <c r="D110" s="3" t="s">
        <v>289</v>
      </c>
      <c r="E110" s="3" t="s">
        <v>8</v>
      </c>
      <c r="F110" s="3" t="s">
        <v>5</v>
      </c>
      <c r="G110" s="3" t="s">
        <v>729</v>
      </c>
      <c r="H110" s="3" t="s">
        <v>291</v>
      </c>
    </row>
    <row r="111" spans="2:8" ht="65.25" customHeight="1" x14ac:dyDescent="0.25">
      <c r="B111" s="3" t="s">
        <v>292</v>
      </c>
      <c r="C111" s="3" t="s">
        <v>618</v>
      </c>
      <c r="D111" s="3" t="s">
        <v>698</v>
      </c>
      <c r="E111" s="3" t="s">
        <v>8</v>
      </c>
      <c r="F111" s="3" t="s">
        <v>5</v>
      </c>
      <c r="G111" s="3" t="s">
        <v>729</v>
      </c>
      <c r="H111" s="3" t="s">
        <v>295</v>
      </c>
    </row>
    <row r="112" spans="2:8" ht="68.25" customHeight="1" x14ac:dyDescent="0.25">
      <c r="B112" s="3" t="s">
        <v>619</v>
      </c>
      <c r="C112" s="3" t="s">
        <v>618</v>
      </c>
      <c r="D112" s="3" t="s">
        <v>699</v>
      </c>
      <c r="E112" s="3" t="s">
        <v>8</v>
      </c>
      <c r="F112" s="3" t="s">
        <v>5</v>
      </c>
      <c r="G112" s="3" t="s">
        <v>729</v>
      </c>
      <c r="H112" s="3" t="s">
        <v>295</v>
      </c>
    </row>
    <row r="113" spans="2:8" ht="36.75" customHeight="1" x14ac:dyDescent="0.25">
      <c r="B113" s="3" t="s">
        <v>297</v>
      </c>
      <c r="C113" s="3" t="s">
        <v>618</v>
      </c>
      <c r="D113" s="3" t="s">
        <v>298</v>
      </c>
      <c r="E113" s="3" t="s">
        <v>8</v>
      </c>
      <c r="F113" s="3" t="s">
        <v>5</v>
      </c>
      <c r="G113" s="3" t="s">
        <v>729</v>
      </c>
      <c r="H113" s="3" t="s">
        <v>295</v>
      </c>
    </row>
    <row r="114" spans="2:8" ht="36" customHeight="1" x14ac:dyDescent="0.25">
      <c r="B114" s="3" t="s">
        <v>620</v>
      </c>
      <c r="C114" s="3" t="s">
        <v>608</v>
      </c>
      <c r="D114" s="3" t="s">
        <v>301</v>
      </c>
      <c r="E114" s="3" t="s">
        <v>8</v>
      </c>
      <c r="F114" s="3" t="s">
        <v>5</v>
      </c>
      <c r="G114" s="3" t="s">
        <v>15</v>
      </c>
      <c r="H114" s="3" t="s">
        <v>763</v>
      </c>
    </row>
    <row r="115" spans="2:8" ht="53.25" customHeight="1" x14ac:dyDescent="0.25">
      <c r="B115" s="3" t="s">
        <v>302</v>
      </c>
      <c r="C115" s="3" t="s">
        <v>13</v>
      </c>
      <c r="D115" s="3" t="s">
        <v>303</v>
      </c>
      <c r="E115" s="3" t="s">
        <v>8</v>
      </c>
      <c r="F115" s="3" t="s">
        <v>5</v>
      </c>
      <c r="G115" s="3" t="s">
        <v>730</v>
      </c>
      <c r="H115" s="3" t="s">
        <v>771</v>
      </c>
    </row>
    <row r="116" spans="2:8" ht="51.75" customHeight="1" x14ac:dyDescent="0.25">
      <c r="B116" s="3" t="s">
        <v>621</v>
      </c>
      <c r="C116" s="3" t="s">
        <v>13</v>
      </c>
      <c r="D116" s="3" t="s">
        <v>307</v>
      </c>
      <c r="E116" s="3" t="s">
        <v>8</v>
      </c>
      <c r="F116" s="3" t="s">
        <v>5</v>
      </c>
      <c r="G116" s="3" t="s">
        <v>720</v>
      </c>
      <c r="H116" s="3" t="s">
        <v>18</v>
      </c>
    </row>
    <row r="117" spans="2:8" ht="45" customHeight="1" x14ac:dyDescent="0.25">
      <c r="B117" s="3" t="s">
        <v>622</v>
      </c>
      <c r="C117" s="3" t="s">
        <v>89</v>
      </c>
      <c r="D117" s="3" t="s">
        <v>311</v>
      </c>
      <c r="E117" s="3" t="s">
        <v>8</v>
      </c>
      <c r="F117" s="3" t="s">
        <v>5</v>
      </c>
      <c r="G117" s="3" t="s">
        <v>15</v>
      </c>
      <c r="H117" s="3" t="s">
        <v>7</v>
      </c>
    </row>
    <row r="118" spans="2:8" ht="45" x14ac:dyDescent="0.25">
      <c r="B118" s="3" t="s">
        <v>623</v>
      </c>
      <c r="C118" s="3" t="s">
        <v>10</v>
      </c>
      <c r="D118" s="3" t="s">
        <v>147</v>
      </c>
      <c r="E118" s="3" t="s">
        <v>8</v>
      </c>
      <c r="F118" s="3" t="s">
        <v>5</v>
      </c>
      <c r="G118" s="3" t="s">
        <v>15</v>
      </c>
      <c r="H118" s="3" t="s">
        <v>178</v>
      </c>
    </row>
    <row r="119" spans="2:8" ht="75" x14ac:dyDescent="0.25">
      <c r="B119" s="3" t="s">
        <v>108</v>
      </c>
      <c r="C119" s="3" t="s">
        <v>10</v>
      </c>
      <c r="D119" s="3" t="s">
        <v>161</v>
      </c>
      <c r="E119" s="3" t="s">
        <v>8</v>
      </c>
      <c r="F119" s="3" t="s">
        <v>5</v>
      </c>
      <c r="G119" s="3" t="s">
        <v>15</v>
      </c>
      <c r="H119" s="3" t="s">
        <v>179</v>
      </c>
    </row>
    <row r="120" spans="2:8" ht="81.75" customHeight="1" x14ac:dyDescent="0.25">
      <c r="B120" s="3" t="s">
        <v>108</v>
      </c>
      <c r="C120" s="3" t="s">
        <v>10</v>
      </c>
      <c r="D120" s="3" t="s">
        <v>161</v>
      </c>
      <c r="E120" s="3" t="s">
        <v>8</v>
      </c>
      <c r="F120" s="3" t="s">
        <v>5</v>
      </c>
      <c r="G120" s="3" t="s">
        <v>15</v>
      </c>
      <c r="H120" s="3" t="s">
        <v>179</v>
      </c>
    </row>
    <row r="121" spans="2:8" ht="60" x14ac:dyDescent="0.25">
      <c r="B121" s="3" t="s">
        <v>109</v>
      </c>
      <c r="C121" s="3" t="s">
        <v>10</v>
      </c>
      <c r="D121" s="3" t="s">
        <v>162</v>
      </c>
      <c r="E121" s="3" t="s">
        <v>8</v>
      </c>
      <c r="F121" s="3" t="s">
        <v>5</v>
      </c>
      <c r="G121" s="3" t="s">
        <v>720</v>
      </c>
      <c r="H121" s="3" t="s">
        <v>763</v>
      </c>
    </row>
    <row r="122" spans="2:8" ht="66" customHeight="1" x14ac:dyDescent="0.25">
      <c r="B122" s="3" t="s">
        <v>109</v>
      </c>
      <c r="C122" s="3" t="s">
        <v>10</v>
      </c>
      <c r="D122" s="3" t="s">
        <v>162</v>
      </c>
      <c r="E122" s="3" t="s">
        <v>8</v>
      </c>
      <c r="F122" s="3" t="s">
        <v>5</v>
      </c>
      <c r="G122" s="3" t="s">
        <v>720</v>
      </c>
      <c r="H122" s="3" t="s">
        <v>763</v>
      </c>
    </row>
    <row r="123" spans="2:8" ht="60" x14ac:dyDescent="0.25">
      <c r="B123" s="3" t="s">
        <v>112</v>
      </c>
      <c r="C123" s="3" t="s">
        <v>27</v>
      </c>
      <c r="D123" s="3" t="s">
        <v>164</v>
      </c>
      <c r="E123" s="3" t="s">
        <v>8</v>
      </c>
      <c r="F123" s="3" t="s">
        <v>5</v>
      </c>
      <c r="G123" s="3" t="s">
        <v>15</v>
      </c>
      <c r="H123" s="3" t="s">
        <v>178</v>
      </c>
    </row>
    <row r="124" spans="2:8" ht="45" x14ac:dyDescent="0.25">
      <c r="B124" s="3" t="s">
        <v>624</v>
      </c>
      <c r="C124" s="3" t="s">
        <v>545</v>
      </c>
      <c r="D124" s="3" t="s">
        <v>700</v>
      </c>
      <c r="E124" s="3" t="s">
        <v>8</v>
      </c>
      <c r="F124" s="3" t="s">
        <v>5</v>
      </c>
      <c r="G124" s="3" t="s">
        <v>15</v>
      </c>
      <c r="H124" s="3" t="s">
        <v>772</v>
      </c>
    </row>
    <row r="125" spans="2:8" ht="45" x14ac:dyDescent="0.25">
      <c r="B125" s="3" t="s">
        <v>625</v>
      </c>
      <c r="C125" s="3" t="s">
        <v>545</v>
      </c>
      <c r="D125" s="3" t="s">
        <v>701</v>
      </c>
      <c r="E125" s="3" t="s">
        <v>8</v>
      </c>
      <c r="F125" s="3" t="s">
        <v>5</v>
      </c>
      <c r="G125" s="3" t="s">
        <v>15</v>
      </c>
      <c r="H125" s="3" t="s">
        <v>751</v>
      </c>
    </row>
    <row r="126" spans="2:8" ht="60" x14ac:dyDescent="0.25">
      <c r="B126" s="3" t="s">
        <v>626</v>
      </c>
      <c r="C126" s="3" t="s">
        <v>545</v>
      </c>
      <c r="D126" s="3" t="s">
        <v>702</v>
      </c>
      <c r="E126" s="3" t="s">
        <v>8</v>
      </c>
      <c r="F126" s="3" t="s">
        <v>5</v>
      </c>
      <c r="G126" s="3" t="s">
        <v>15</v>
      </c>
      <c r="H126" s="3" t="s">
        <v>751</v>
      </c>
    </row>
    <row r="127" spans="2:8" ht="45" x14ac:dyDescent="0.25">
      <c r="B127" s="3" t="s">
        <v>627</v>
      </c>
      <c r="C127" s="3" t="s">
        <v>545</v>
      </c>
      <c r="D127" s="3" t="s">
        <v>703</v>
      </c>
      <c r="E127" s="3" t="s">
        <v>8</v>
      </c>
      <c r="F127" s="3" t="s">
        <v>5</v>
      </c>
      <c r="G127" s="3" t="s">
        <v>15</v>
      </c>
      <c r="H127" s="3" t="s">
        <v>751</v>
      </c>
    </row>
    <row r="128" spans="2:8" ht="75" x14ac:dyDescent="0.25">
      <c r="B128" s="3" t="s">
        <v>628</v>
      </c>
      <c r="C128" s="3" t="s">
        <v>545</v>
      </c>
      <c r="D128" s="3" t="s">
        <v>704</v>
      </c>
      <c r="E128" s="3" t="s">
        <v>8</v>
      </c>
      <c r="F128" s="3" t="s">
        <v>5</v>
      </c>
      <c r="G128" s="3" t="s">
        <v>15</v>
      </c>
      <c r="H128" s="3" t="s">
        <v>751</v>
      </c>
    </row>
    <row r="129" spans="2:8" ht="66.75" customHeight="1" x14ac:dyDescent="0.25">
      <c r="B129" s="3" t="s">
        <v>629</v>
      </c>
      <c r="C129" s="3" t="s">
        <v>51</v>
      </c>
      <c r="D129" s="3" t="s">
        <v>705</v>
      </c>
      <c r="E129" s="3" t="s">
        <v>8</v>
      </c>
      <c r="F129" s="3" t="s">
        <v>5</v>
      </c>
      <c r="G129" s="3" t="s">
        <v>15</v>
      </c>
      <c r="H129" s="3" t="s">
        <v>763</v>
      </c>
    </row>
    <row r="130" spans="2:8" ht="69.75" customHeight="1" x14ac:dyDescent="0.25">
      <c r="B130" s="3" t="s">
        <v>630</v>
      </c>
      <c r="C130" s="3" t="s">
        <v>51</v>
      </c>
      <c r="D130" s="3" t="s">
        <v>705</v>
      </c>
      <c r="E130" s="3" t="s">
        <v>8</v>
      </c>
      <c r="F130" s="3" t="s">
        <v>5</v>
      </c>
      <c r="G130" s="3" t="s">
        <v>15</v>
      </c>
      <c r="H130" s="3" t="s">
        <v>179</v>
      </c>
    </row>
    <row r="131" spans="2:8" ht="173.25" customHeight="1" x14ac:dyDescent="0.25">
      <c r="B131" s="3" t="s">
        <v>631</v>
      </c>
      <c r="C131" s="3" t="s">
        <v>488</v>
      </c>
      <c r="D131" s="3" t="s">
        <v>706</v>
      </c>
      <c r="E131" s="3" t="s">
        <v>8</v>
      </c>
      <c r="F131" s="3" t="s">
        <v>5</v>
      </c>
      <c r="G131" s="3" t="s">
        <v>15</v>
      </c>
      <c r="H131" s="3" t="s">
        <v>752</v>
      </c>
    </row>
    <row r="132" spans="2:8" ht="60" x14ac:dyDescent="0.25">
      <c r="B132" s="3" t="s">
        <v>632</v>
      </c>
      <c r="C132" s="3" t="s">
        <v>488</v>
      </c>
      <c r="D132" s="3" t="s">
        <v>707</v>
      </c>
      <c r="E132" s="3" t="s">
        <v>8</v>
      </c>
      <c r="F132" s="3" t="s">
        <v>5</v>
      </c>
      <c r="G132" s="3" t="s">
        <v>15</v>
      </c>
      <c r="H132" s="3" t="s">
        <v>753</v>
      </c>
    </row>
    <row r="133" spans="2:8" ht="45" x14ac:dyDescent="0.25">
      <c r="B133" s="3" t="s">
        <v>633</v>
      </c>
      <c r="C133" s="3" t="s">
        <v>10</v>
      </c>
      <c r="D133" s="3" t="s">
        <v>708</v>
      </c>
      <c r="E133" s="3" t="s">
        <v>8</v>
      </c>
      <c r="F133" s="3" t="s">
        <v>5</v>
      </c>
      <c r="G133" s="3" t="s">
        <v>731</v>
      </c>
      <c r="H133" s="3" t="s">
        <v>754</v>
      </c>
    </row>
    <row r="134" spans="2:8" ht="90" x14ac:dyDescent="0.25">
      <c r="B134" s="3" t="s">
        <v>634</v>
      </c>
      <c r="C134" s="3" t="s">
        <v>10</v>
      </c>
      <c r="D134" s="3" t="s">
        <v>709</v>
      </c>
      <c r="E134" s="3" t="s">
        <v>8</v>
      </c>
      <c r="F134" s="3" t="s">
        <v>5</v>
      </c>
      <c r="G134" s="3" t="s">
        <v>731</v>
      </c>
      <c r="H134" s="3" t="s">
        <v>755</v>
      </c>
    </row>
    <row r="135" spans="2:8" ht="45" x14ac:dyDescent="0.25">
      <c r="B135" s="3" t="s">
        <v>635</v>
      </c>
      <c r="C135" s="3" t="s">
        <v>488</v>
      </c>
      <c r="D135" s="3" t="s">
        <v>710</v>
      </c>
      <c r="E135" s="3" t="s">
        <v>8</v>
      </c>
      <c r="F135" s="3" t="s">
        <v>5</v>
      </c>
      <c r="G135" s="3" t="s">
        <v>15</v>
      </c>
      <c r="H135" s="3" t="s">
        <v>773</v>
      </c>
    </row>
    <row r="136" spans="2:8" ht="52.5" customHeight="1" x14ac:dyDescent="0.25">
      <c r="B136" s="3" t="s">
        <v>635</v>
      </c>
      <c r="C136" s="3" t="s">
        <v>488</v>
      </c>
      <c r="D136" s="3" t="s">
        <v>710</v>
      </c>
      <c r="E136" s="3" t="s">
        <v>8</v>
      </c>
      <c r="F136" s="3" t="s">
        <v>5</v>
      </c>
      <c r="G136" s="3" t="s">
        <v>15</v>
      </c>
      <c r="H136" s="3" t="s">
        <v>773</v>
      </c>
    </row>
    <row r="137" spans="2:8" ht="90" x14ac:dyDescent="0.25">
      <c r="B137" s="3" t="s">
        <v>636</v>
      </c>
      <c r="C137" s="3" t="s">
        <v>637</v>
      </c>
      <c r="D137" s="3" t="s">
        <v>711</v>
      </c>
      <c r="E137" s="3" t="s">
        <v>8</v>
      </c>
      <c r="F137" s="3" t="s">
        <v>715</v>
      </c>
      <c r="G137" s="3" t="s">
        <v>15</v>
      </c>
      <c r="H137" s="3" t="s">
        <v>756</v>
      </c>
    </row>
    <row r="138" spans="2:8" ht="60" x14ac:dyDescent="0.25">
      <c r="B138" s="3" t="s">
        <v>638</v>
      </c>
      <c r="C138" s="3" t="s">
        <v>488</v>
      </c>
      <c r="D138" s="3" t="s">
        <v>712</v>
      </c>
      <c r="E138" s="3" t="s">
        <v>8</v>
      </c>
      <c r="F138" s="3" t="s">
        <v>5</v>
      </c>
      <c r="G138" s="3" t="s">
        <v>732</v>
      </c>
      <c r="H138" s="3" t="s">
        <v>757</v>
      </c>
    </row>
    <row r="139" spans="2:8" ht="60" x14ac:dyDescent="0.25">
      <c r="B139" s="3" t="s">
        <v>639</v>
      </c>
      <c r="C139" s="3" t="s">
        <v>488</v>
      </c>
      <c r="D139" s="3" t="s">
        <v>713</v>
      </c>
      <c r="E139" s="3" t="s">
        <v>8</v>
      </c>
      <c r="F139" s="3" t="s">
        <v>5</v>
      </c>
      <c r="G139" s="3" t="s">
        <v>733</v>
      </c>
      <c r="H139" s="3" t="s">
        <v>758</v>
      </c>
    </row>
    <row r="140" spans="2:8" ht="39.75" customHeight="1" x14ac:dyDescent="0.25">
      <c r="B140" s="3" t="s">
        <v>640</v>
      </c>
      <c r="C140" s="3" t="s">
        <v>545</v>
      </c>
      <c r="D140" s="3" t="s">
        <v>714</v>
      </c>
      <c r="E140" s="3" t="s">
        <v>8</v>
      </c>
      <c r="F140" s="3" t="s">
        <v>5</v>
      </c>
      <c r="G140" s="3" t="s">
        <v>15</v>
      </c>
      <c r="H140" s="3" t="s">
        <v>759</v>
      </c>
    </row>
  </sheetData>
  <sheetProtection autoFilter="0"/>
  <protectedRanges>
    <protectedRange sqref="G5 F6:G15" name="Rango1"/>
    <protectedRange sqref="E5:F5 E6:E140" name="Rango1_1_3"/>
    <protectedRange sqref="B5:B15" name="Rango1_1_7"/>
    <protectedRange sqref="C5:C15" name="Rango1_1_13"/>
    <protectedRange sqref="D5:D15" name="Rango1_1_14"/>
    <protectedRange sqref="H5:H15" name="Rango1_1_15"/>
    <protectedRange sqref="D16:D26" name="Rango1_2"/>
    <protectedRange sqref="D27:D37" name="Rango1_2_1"/>
    <protectedRange sqref="D38:D48" name="Rango1_4"/>
    <protectedRange sqref="D58:D68" name="Rango1_6"/>
    <protectedRange sqref="D80:D140" name="Rango1_1_8"/>
    <protectedRange sqref="F16:F26" name="Rango1_3"/>
    <protectedRange sqref="F27:F37" name="Rango1_2_2"/>
    <protectedRange sqref="F38:F48" name="Rango1_4_1"/>
    <protectedRange sqref="F58:F68" name="Rango1_6_1"/>
    <protectedRange sqref="F80:F140" name="Rango1_1_8_1"/>
    <protectedRange sqref="G16:G26 G29 G31:G32 G34:G35" name="Rango1_7"/>
    <protectedRange sqref="G27:G28 G30 G33 G36:G37" name="Rango1_2_3"/>
    <protectedRange sqref="G38:G48" name="Rango1_4_2"/>
    <protectedRange sqref="G63:G77 G79" name="Rango1_6_2"/>
    <protectedRange sqref="G80:G140" name="Rango1_1_8_2"/>
    <protectedRange sqref="H16:H26" name="Rango1_8"/>
    <protectedRange sqref="H27:H37" name="Rango1_2_4"/>
    <protectedRange sqref="H38:H48" name="Rango1_4_3"/>
    <protectedRange sqref="H58:H68" name="Rango1_6_3"/>
    <protectedRange sqref="H80:H140" name="Rango1_1_8_3"/>
  </protectedRanges>
  <mergeCells count="2">
    <mergeCell ref="B2:H2"/>
    <mergeCell ref="B3:C3"/>
  </mergeCells>
  <dataValidations count="2">
    <dataValidation type="list" allowBlank="1" showInputMessage="1" showErrorMessage="1" error="Seleccione una opción de la lista" sqref="F5">
      <formula1>d</formula1>
    </dataValidation>
    <dataValidation type="list" allowBlank="1" showInputMessage="1" showErrorMessage="1" error="Seleccione una opción de la lista" sqref="F6:F48 F58:F68 F80:F140">
      <formula1>Medio</formula1>
    </dataValidation>
  </dataValidations>
  <printOptions horizontalCentered="1" verticalCentered="1"/>
  <pageMargins left="0.31496062992125984" right="0.31496062992125984" top="0.35433070866141736" bottom="0.35433070866141736" header="0.31496062992125984" footer="0.31496062992125984"/>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INFORMACIÓN BASE</vt:lpstr>
      <vt:lpstr>REGISTRO_ACTIVOS_INFORMACIÓN</vt:lpstr>
      <vt:lpstr>REGISTRO_ACTIVOS_INFORMACIÓN!Área_de_impresión</vt:lpstr>
      <vt:lpstr>'INFORMACIÓN BASE'!Títulos_a_imprimir</vt:lpstr>
      <vt:lpstr>REGISTRO_ACTIVOS_INFORMACIÓN!Títulos_a_imprimir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Andres Cordero Villalba</dc:creator>
  <cp:lastModifiedBy>Jhon Rafael Redondo Campos</cp:lastModifiedBy>
  <cp:lastPrinted>2022-09-06T14:55:56Z</cp:lastPrinted>
  <dcterms:created xsi:type="dcterms:W3CDTF">2017-09-19T18:24:10Z</dcterms:created>
  <dcterms:modified xsi:type="dcterms:W3CDTF">2022-09-06T15:07:30Z</dcterms:modified>
</cp:coreProperties>
</file>