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G:\Mi unidad\SIGESPI 2024\GOBIERNO DIGITAL\ACTIVOS DE INFORMACIÓN\"/>
    </mc:Choice>
  </mc:AlternateContent>
  <bookViews>
    <workbookView xWindow="-120" yWindow="-120" windowWidth="20730" windowHeight="11160" firstSheet="1" activeTab="1"/>
  </bookViews>
  <sheets>
    <sheet name="INFORMACIÓN BASE" sheetId="3" state="hidden" r:id="rId1"/>
    <sheet name="REGISTRO_ACTIVOS_INFORMACIÓN" sheetId="2" r:id="rId2"/>
  </sheets>
  <externalReferences>
    <externalReference r:id="rId3"/>
    <externalReference r:id="rId4"/>
    <externalReference r:id="rId5"/>
  </externalReferences>
  <definedNames>
    <definedName name="_xlnm._FilterDatabase" localSheetId="0" hidden="1">'INFORMACIÓN BASE'!$B$3:$AD$180</definedName>
    <definedName name="_xlnm._FilterDatabase" localSheetId="1" hidden="1">REGISTRO_ACTIVOS_INFORMACIÓN!$B$4:$H$140</definedName>
    <definedName name="_xlnm.Print_Area" localSheetId="1">REGISTRO_ACTIVOS_INFORMACIÓN!$A$1:$H$140</definedName>
    <definedName name="Calidad" localSheetId="0">[1]Tipologias!$G$3:$G$5</definedName>
    <definedName name="Calidad">#REF!</definedName>
    <definedName name="Clasifica" localSheetId="0">'[1]V. Seguridad'!$C$4:$C$18</definedName>
    <definedName name="Clasifica">#REF!</definedName>
    <definedName name="d">[2]Tipologias!$B$3:$B$5</definedName>
    <definedName name="Dispo" localSheetId="0">'[1]V. Seguridad'!$C$41:$C$45</definedName>
    <definedName name="Dispo">#REF!</definedName>
    <definedName name="Frecuencia" localSheetId="0">[1]Tipologias!$E$3:$E$8</definedName>
    <definedName name="Frecuencia">#REF!</definedName>
    <definedName name="HWSW" localSheetId="0">'[1]V. Seguridad'!$C$22:$C$25</definedName>
    <definedName name="HWSW">#REF!</definedName>
    <definedName name="Integridad" localSheetId="0">'[1]V. Seguridad'!$C$31:$C$35</definedName>
    <definedName name="Integridad">#REF!</definedName>
    <definedName name="LEY">#REF!</definedName>
    <definedName name="Medio" localSheetId="0">[1]Tipologias!$B$3:$B$5</definedName>
    <definedName name="Medio">#REF!</definedName>
    <definedName name="Tiempo" localSheetId="0">'[1]V. Seguridad'!$C$49:$C$56</definedName>
    <definedName name="Tiempo">#REF!</definedName>
    <definedName name="_xlnm.Print_Titles" localSheetId="0">'INFORMACIÓN BASE'!$1:$3</definedName>
    <definedName name="_xlnm.Print_Titles" localSheetId="1">REGISTRO_ACTIVOS_INFORMACIÓN!$1:$4</definedName>
    <definedName name="VTiempo" localSheetId="0">'[1]V. Seguridad'!$D$49:$D$56</definedName>
    <definedName name="VTiem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V166" i="3" l="1"/>
  <c r="AT166" i="3"/>
  <c r="AU166" i="3" s="1"/>
  <c r="AS166" i="3"/>
  <c r="AP166" i="3"/>
  <c r="AO166" i="3"/>
  <c r="AM166" i="3"/>
  <c r="AK166" i="3"/>
  <c r="AJ166" i="3"/>
  <c r="AN166" i="3" s="1"/>
  <c r="AI166" i="3"/>
  <c r="AH166" i="3"/>
  <c r="AL166" i="3" s="1"/>
  <c r="AG166" i="3"/>
  <c r="AF166" i="3"/>
  <c r="AE166" i="3"/>
  <c r="AV165" i="3"/>
  <c r="AU165" i="3"/>
  <c r="AT165" i="3"/>
  <c r="AS165" i="3"/>
  <c r="AP165" i="3"/>
  <c r="AN165" i="3"/>
  <c r="AM165" i="3"/>
  <c r="AK165" i="3"/>
  <c r="AO165" i="3" s="1"/>
  <c r="AJ165" i="3"/>
  <c r="AI165" i="3"/>
  <c r="AH165" i="3"/>
  <c r="AL165" i="3" s="1"/>
  <c r="AG165" i="3"/>
  <c r="AF165" i="3"/>
  <c r="AE165" i="3"/>
  <c r="AD165" i="3" s="1"/>
  <c r="AV164" i="3"/>
  <c r="AU164" i="3"/>
  <c r="AT164" i="3"/>
  <c r="AS164" i="3"/>
  <c r="AP164" i="3"/>
  <c r="AK164" i="3" s="1"/>
  <c r="AO164" i="3" s="1"/>
  <c r="AM164" i="3"/>
  <c r="AJ164" i="3"/>
  <c r="AN164" i="3" s="1"/>
  <c r="AQ164" i="3" s="1"/>
  <c r="AR164" i="3" s="1"/>
  <c r="AI164" i="3"/>
  <c r="AH164" i="3"/>
  <c r="AL164" i="3" s="1"/>
  <c r="AG164" i="3"/>
  <c r="AF164" i="3"/>
  <c r="AE164" i="3"/>
  <c r="AV163" i="3"/>
  <c r="AT163" i="3"/>
  <c r="AU163" i="3" s="1"/>
  <c r="AS163" i="3"/>
  <c r="AP163" i="3"/>
  <c r="AK163" i="3" s="1"/>
  <c r="AO163" i="3" s="1"/>
  <c r="AM163" i="3"/>
  <c r="AJ163" i="3"/>
  <c r="AN163" i="3" s="1"/>
  <c r="AI163" i="3"/>
  <c r="AH163" i="3"/>
  <c r="AL163" i="3" s="1"/>
  <c r="AG163" i="3"/>
  <c r="AF163" i="3"/>
  <c r="AE163" i="3"/>
  <c r="AV162" i="3"/>
  <c r="AT162" i="3"/>
  <c r="AU162" i="3" s="1"/>
  <c r="AS162" i="3"/>
  <c r="AP162" i="3"/>
  <c r="AM162" i="3"/>
  <c r="AK162" i="3"/>
  <c r="AO162" i="3" s="1"/>
  <c r="AJ162" i="3"/>
  <c r="AN162" i="3" s="1"/>
  <c r="AI162" i="3"/>
  <c r="AH162" i="3"/>
  <c r="AL162" i="3" s="1"/>
  <c r="AG162" i="3"/>
  <c r="AF162" i="3"/>
  <c r="AE162" i="3"/>
  <c r="AV161" i="3"/>
  <c r="AU161" i="3"/>
  <c r="AT161" i="3"/>
  <c r="AS161" i="3"/>
  <c r="AP161" i="3"/>
  <c r="AK161" i="3"/>
  <c r="AO161" i="3" s="1"/>
  <c r="AJ161" i="3"/>
  <c r="AN161" i="3" s="1"/>
  <c r="AI161" i="3"/>
  <c r="AM161" i="3" s="1"/>
  <c r="AH161" i="3"/>
  <c r="AL161" i="3" s="1"/>
  <c r="AG161" i="3"/>
  <c r="AF161" i="3"/>
  <c r="AE161" i="3"/>
  <c r="AV160" i="3"/>
  <c r="AU160" i="3"/>
  <c r="AT160" i="3"/>
  <c r="AS160" i="3"/>
  <c r="AP160" i="3"/>
  <c r="AK160" i="3" s="1"/>
  <c r="AO160" i="3" s="1"/>
  <c r="AM160" i="3"/>
  <c r="AJ160" i="3"/>
  <c r="AN160" i="3" s="1"/>
  <c r="AQ160" i="3" s="1"/>
  <c r="AR160" i="3" s="1"/>
  <c r="AI160" i="3"/>
  <c r="AH160" i="3"/>
  <c r="AL160" i="3" s="1"/>
  <c r="AG160" i="3"/>
  <c r="AF160" i="3"/>
  <c r="AE160" i="3"/>
  <c r="AV159" i="3"/>
  <c r="AT159" i="3"/>
  <c r="AU159" i="3" s="1"/>
  <c r="AS159" i="3"/>
  <c r="AP159" i="3"/>
  <c r="AK159" i="3" s="1"/>
  <c r="AO159" i="3" s="1"/>
  <c r="AJ159" i="3"/>
  <c r="AN159" i="3" s="1"/>
  <c r="AI159" i="3"/>
  <c r="AM159" i="3" s="1"/>
  <c r="AH159" i="3"/>
  <c r="AL159" i="3" s="1"/>
  <c r="AG159" i="3"/>
  <c r="AF159" i="3"/>
  <c r="AE159" i="3"/>
  <c r="AV158" i="3"/>
  <c r="AT158" i="3"/>
  <c r="AU158" i="3" s="1"/>
  <c r="AS158" i="3"/>
  <c r="AP158" i="3"/>
  <c r="AK158" i="3"/>
  <c r="AO158" i="3" s="1"/>
  <c r="AJ158" i="3"/>
  <c r="AN158" i="3" s="1"/>
  <c r="AI158" i="3"/>
  <c r="AM158" i="3" s="1"/>
  <c r="AH158" i="3"/>
  <c r="AL158" i="3" s="1"/>
  <c r="AG158" i="3"/>
  <c r="AD158" i="3" s="1"/>
  <c r="AF158" i="3"/>
  <c r="AE158" i="3"/>
  <c r="AV157" i="3"/>
  <c r="AU157" i="3"/>
  <c r="AT157" i="3"/>
  <c r="AS157" i="3"/>
  <c r="AP157" i="3"/>
  <c r="AN157" i="3"/>
  <c r="AK157" i="3"/>
  <c r="AO157" i="3" s="1"/>
  <c r="AJ157" i="3"/>
  <c r="AI157" i="3"/>
  <c r="AM157" i="3" s="1"/>
  <c r="AH157" i="3"/>
  <c r="AL157" i="3" s="1"/>
  <c r="AG157" i="3"/>
  <c r="AF157" i="3"/>
  <c r="AE157" i="3"/>
  <c r="AD157" i="3" s="1"/>
  <c r="AV156" i="3"/>
  <c r="AU156" i="3"/>
  <c r="AT156" i="3"/>
  <c r="AS156" i="3"/>
  <c r="AP156" i="3"/>
  <c r="AK156" i="3" s="1"/>
  <c r="AO156" i="3" s="1"/>
  <c r="AJ156" i="3"/>
  <c r="AN156" i="3" s="1"/>
  <c r="AI156" i="3"/>
  <c r="AM156" i="3" s="1"/>
  <c r="AH156" i="3"/>
  <c r="AL156" i="3" s="1"/>
  <c r="AG156" i="3"/>
  <c r="AF156" i="3"/>
  <c r="AE156" i="3"/>
  <c r="AV155" i="3"/>
  <c r="AT155" i="3"/>
  <c r="AU155" i="3" s="1"/>
  <c r="AS155" i="3"/>
  <c r="AP155" i="3"/>
  <c r="AK155" i="3" s="1"/>
  <c r="AO155" i="3" s="1"/>
  <c r="AJ155" i="3"/>
  <c r="AN155" i="3" s="1"/>
  <c r="AI155" i="3"/>
  <c r="AM155" i="3" s="1"/>
  <c r="AH155" i="3"/>
  <c r="AL155" i="3" s="1"/>
  <c r="AG155" i="3"/>
  <c r="AF155" i="3"/>
  <c r="AE155" i="3"/>
  <c r="AV154" i="3"/>
  <c r="AT154" i="3"/>
  <c r="AU154" i="3" s="1"/>
  <c r="AS154" i="3"/>
  <c r="AP154" i="3"/>
  <c r="AN154" i="3"/>
  <c r="AK154" i="3"/>
  <c r="AO154" i="3" s="1"/>
  <c r="AJ154" i="3"/>
  <c r="AI154" i="3"/>
  <c r="AM154" i="3" s="1"/>
  <c r="AH154" i="3"/>
  <c r="AL154" i="3" s="1"/>
  <c r="AG154" i="3"/>
  <c r="AF154" i="3"/>
  <c r="AE154" i="3"/>
  <c r="AV153" i="3"/>
  <c r="AU153" i="3"/>
  <c r="AT153" i="3"/>
  <c r="AS153" i="3"/>
  <c r="AP153" i="3"/>
  <c r="AM153" i="3"/>
  <c r="AK153" i="3"/>
  <c r="AO153" i="3" s="1"/>
  <c r="AJ153" i="3"/>
  <c r="AN153" i="3" s="1"/>
  <c r="AI153" i="3"/>
  <c r="AH153" i="3"/>
  <c r="AL153" i="3" s="1"/>
  <c r="AG153" i="3"/>
  <c r="AF153" i="3"/>
  <c r="AE153" i="3"/>
  <c r="AV152" i="3"/>
  <c r="AU152" i="3"/>
  <c r="AT152" i="3"/>
  <c r="AS152" i="3"/>
  <c r="AP152" i="3"/>
  <c r="AK152" i="3" s="1"/>
  <c r="AO152" i="3" s="1"/>
  <c r="AM152" i="3"/>
  <c r="AJ152" i="3"/>
  <c r="AN152" i="3" s="1"/>
  <c r="AI152" i="3"/>
  <c r="AH152" i="3"/>
  <c r="AL152" i="3" s="1"/>
  <c r="AQ152" i="3" s="1"/>
  <c r="AR152" i="3" s="1"/>
  <c r="AG152" i="3"/>
  <c r="AF152" i="3"/>
  <c r="AE152" i="3"/>
  <c r="AV151" i="3"/>
  <c r="AT151" i="3"/>
  <c r="AU151" i="3" s="1"/>
  <c r="AS151" i="3"/>
  <c r="AP151" i="3"/>
  <c r="AM151" i="3"/>
  <c r="AK151" i="3"/>
  <c r="AO151" i="3" s="1"/>
  <c r="AJ151" i="3"/>
  <c r="AN151" i="3" s="1"/>
  <c r="AI151" i="3"/>
  <c r="AH151" i="3"/>
  <c r="AL151" i="3" s="1"/>
  <c r="AG151" i="3"/>
  <c r="AF151" i="3"/>
  <c r="AE151" i="3"/>
  <c r="AV150" i="3"/>
  <c r="AT150" i="3"/>
  <c r="AU150" i="3" s="1"/>
  <c r="AS150" i="3"/>
  <c r="AP150" i="3"/>
  <c r="AN150" i="3"/>
  <c r="AM150" i="3"/>
  <c r="AK150" i="3"/>
  <c r="AO150" i="3" s="1"/>
  <c r="AJ150" i="3"/>
  <c r="AI150" i="3"/>
  <c r="AH150" i="3"/>
  <c r="AL150" i="3" s="1"/>
  <c r="AG150" i="3"/>
  <c r="AF150" i="3"/>
  <c r="AE150" i="3"/>
  <c r="AV149" i="3"/>
  <c r="AU149" i="3"/>
  <c r="AT149" i="3"/>
  <c r="AS149" i="3"/>
  <c r="AR149" i="3"/>
  <c r="AP149" i="3"/>
  <c r="AN149" i="3"/>
  <c r="AM149" i="3"/>
  <c r="AK149" i="3"/>
  <c r="AO149" i="3" s="1"/>
  <c r="AJ149" i="3"/>
  <c r="AI149" i="3"/>
  <c r="AH149" i="3"/>
  <c r="AL149" i="3" s="1"/>
  <c r="AQ149" i="3" s="1"/>
  <c r="AG149" i="3"/>
  <c r="AF149" i="3"/>
  <c r="AE149" i="3"/>
  <c r="AV148" i="3"/>
  <c r="AU148" i="3"/>
  <c r="AT148" i="3"/>
  <c r="AS148" i="3"/>
  <c r="AP148" i="3"/>
  <c r="AK148" i="3" s="1"/>
  <c r="AO148" i="3" s="1"/>
  <c r="AM148" i="3"/>
  <c r="AL148" i="3"/>
  <c r="AJ148" i="3"/>
  <c r="AN148" i="3" s="1"/>
  <c r="AQ148" i="3" s="1"/>
  <c r="AR148" i="3" s="1"/>
  <c r="AI148" i="3"/>
  <c r="AH148" i="3"/>
  <c r="AG148" i="3"/>
  <c r="AF148" i="3"/>
  <c r="AE148" i="3"/>
  <c r="AD148" i="3" s="1"/>
  <c r="AV147" i="3"/>
  <c r="AT147" i="3"/>
  <c r="AU147" i="3" s="1"/>
  <c r="AS147" i="3"/>
  <c r="AP147" i="3"/>
  <c r="AO147" i="3"/>
  <c r="AK147" i="3"/>
  <c r="AJ147" i="3"/>
  <c r="AN147" i="3" s="1"/>
  <c r="AI147" i="3"/>
  <c r="AM147" i="3" s="1"/>
  <c r="AH147" i="3"/>
  <c r="AL147" i="3" s="1"/>
  <c r="AG147" i="3"/>
  <c r="AF147" i="3"/>
  <c r="AE147" i="3"/>
  <c r="AV146" i="3"/>
  <c r="AT146" i="3"/>
  <c r="AU146" i="3" s="1"/>
  <c r="AS146" i="3"/>
  <c r="AP146" i="3"/>
  <c r="AN146" i="3"/>
  <c r="AM146" i="3"/>
  <c r="AK146" i="3"/>
  <c r="AO146" i="3" s="1"/>
  <c r="AJ146" i="3"/>
  <c r="AI146" i="3"/>
  <c r="AH146" i="3"/>
  <c r="AL146" i="3" s="1"/>
  <c r="AQ146" i="3" s="1"/>
  <c r="AR146" i="3" s="1"/>
  <c r="AG146" i="3"/>
  <c r="AF146" i="3"/>
  <c r="AE146" i="3"/>
  <c r="AV145" i="3"/>
  <c r="AU145" i="3"/>
  <c r="AT145" i="3"/>
  <c r="AS145" i="3"/>
  <c r="AR145" i="3"/>
  <c r="AP145" i="3"/>
  <c r="AN145" i="3"/>
  <c r="AM145" i="3"/>
  <c r="AK145" i="3"/>
  <c r="AO145" i="3" s="1"/>
  <c r="AJ145" i="3"/>
  <c r="AI145" i="3"/>
  <c r="AH145" i="3"/>
  <c r="AL145" i="3" s="1"/>
  <c r="AQ145" i="3" s="1"/>
  <c r="AG145" i="3"/>
  <c r="AF145" i="3"/>
  <c r="AE145" i="3"/>
  <c r="AV144" i="3"/>
  <c r="AU144" i="3"/>
  <c r="AT144" i="3"/>
  <c r="AS144" i="3"/>
  <c r="AP144" i="3"/>
  <c r="AK144" i="3" s="1"/>
  <c r="AO144" i="3" s="1"/>
  <c r="AM144" i="3"/>
  <c r="AL144" i="3"/>
  <c r="AJ144" i="3"/>
  <c r="AN144" i="3" s="1"/>
  <c r="AQ144" i="3" s="1"/>
  <c r="AR144" i="3" s="1"/>
  <c r="AI144" i="3"/>
  <c r="AH144" i="3"/>
  <c r="AG144" i="3"/>
  <c r="AF144" i="3"/>
  <c r="AE144" i="3"/>
  <c r="AD144" i="3" s="1"/>
  <c r="AV143" i="3"/>
  <c r="AT143" i="3"/>
  <c r="AU143" i="3" s="1"/>
  <c r="AS143" i="3"/>
  <c r="AP143" i="3"/>
  <c r="AO143" i="3"/>
  <c r="AM143" i="3"/>
  <c r="AK143" i="3"/>
  <c r="AJ143" i="3"/>
  <c r="AN143" i="3" s="1"/>
  <c r="AI143" i="3"/>
  <c r="AH143" i="3"/>
  <c r="AL143" i="3" s="1"/>
  <c r="AG143" i="3"/>
  <c r="AF143" i="3"/>
  <c r="AE143" i="3"/>
  <c r="AV142" i="3"/>
  <c r="AT142" i="3"/>
  <c r="AU142" i="3" s="1"/>
  <c r="AS142" i="3"/>
  <c r="AP142" i="3"/>
  <c r="AO142" i="3"/>
  <c r="AN142" i="3"/>
  <c r="AM142" i="3"/>
  <c r="AK142" i="3"/>
  <c r="AJ142" i="3"/>
  <c r="AI142" i="3"/>
  <c r="AH142" i="3"/>
  <c r="AL142" i="3" s="1"/>
  <c r="AG142" i="3"/>
  <c r="AF142" i="3"/>
  <c r="AE142" i="3"/>
  <c r="AV141" i="3"/>
  <c r="AU141" i="3"/>
  <c r="AT141" i="3"/>
  <c r="AS141" i="3"/>
  <c r="AP141" i="3"/>
  <c r="AM141" i="3"/>
  <c r="AK141" i="3"/>
  <c r="AO141" i="3" s="1"/>
  <c r="AJ141" i="3"/>
  <c r="AN141" i="3" s="1"/>
  <c r="AI141" i="3"/>
  <c r="AH141" i="3"/>
  <c r="AL141" i="3" s="1"/>
  <c r="AG141" i="3"/>
  <c r="AF141" i="3"/>
  <c r="AE141" i="3"/>
  <c r="AV140" i="3"/>
  <c r="AT140" i="3"/>
  <c r="AU140" i="3" s="1"/>
  <c r="AS140" i="3"/>
  <c r="AP140" i="3"/>
  <c r="AK140" i="3" s="1"/>
  <c r="AO140" i="3" s="1"/>
  <c r="AM140" i="3"/>
  <c r="AL140" i="3"/>
  <c r="AQ140" i="3" s="1"/>
  <c r="AR140" i="3" s="1"/>
  <c r="AJ140" i="3"/>
  <c r="AN140" i="3" s="1"/>
  <c r="AI140" i="3"/>
  <c r="AH140" i="3"/>
  <c r="AG140" i="3"/>
  <c r="AF140" i="3"/>
  <c r="AE140" i="3"/>
  <c r="AV139" i="3"/>
  <c r="AU139" i="3"/>
  <c r="AT139" i="3"/>
  <c r="AS139" i="3"/>
  <c r="AP139" i="3"/>
  <c r="AM139" i="3"/>
  <c r="AK139" i="3"/>
  <c r="AO139" i="3" s="1"/>
  <c r="AJ139" i="3"/>
  <c r="AN139" i="3" s="1"/>
  <c r="AI139" i="3"/>
  <c r="AH139" i="3"/>
  <c r="AL139" i="3" s="1"/>
  <c r="AG139" i="3"/>
  <c r="AF139" i="3"/>
  <c r="AE139" i="3"/>
  <c r="AV138" i="3"/>
  <c r="AT138" i="3"/>
  <c r="AU138" i="3" s="1"/>
  <c r="AS138" i="3"/>
  <c r="AP138" i="3"/>
  <c r="AK138" i="3" s="1"/>
  <c r="AO138" i="3" s="1"/>
  <c r="AN138" i="3"/>
  <c r="AM138" i="3"/>
  <c r="AJ138" i="3"/>
  <c r="AI138" i="3"/>
  <c r="AH138" i="3"/>
  <c r="AL138" i="3" s="1"/>
  <c r="AQ138" i="3" s="1"/>
  <c r="AR138" i="3" s="1"/>
  <c r="AG138" i="3"/>
  <c r="AF138" i="3"/>
  <c r="AE138" i="3"/>
  <c r="AV137" i="3"/>
  <c r="AU137" i="3"/>
  <c r="AT137" i="3"/>
  <c r="AS137" i="3"/>
  <c r="AP137" i="3"/>
  <c r="AM137" i="3"/>
  <c r="AK137" i="3"/>
  <c r="AO137" i="3" s="1"/>
  <c r="AJ137" i="3"/>
  <c r="AN137" i="3" s="1"/>
  <c r="AQ137" i="3" s="1"/>
  <c r="AR137" i="3" s="1"/>
  <c r="AI137" i="3"/>
  <c r="AH137" i="3"/>
  <c r="AL137" i="3" s="1"/>
  <c r="AG137" i="3"/>
  <c r="AF137" i="3"/>
  <c r="AE137" i="3"/>
  <c r="AV136" i="3"/>
  <c r="AU136" i="3"/>
  <c r="AT136" i="3"/>
  <c r="AS136" i="3"/>
  <c r="AP136" i="3"/>
  <c r="AK136" i="3" s="1"/>
  <c r="AO136" i="3" s="1"/>
  <c r="AM136" i="3"/>
  <c r="AL136" i="3"/>
  <c r="AD136" i="3" s="1"/>
  <c r="AJ136" i="3"/>
  <c r="AN136" i="3" s="1"/>
  <c r="AQ136" i="3" s="1"/>
  <c r="AR136" i="3" s="1"/>
  <c r="AI136" i="3"/>
  <c r="AH136" i="3"/>
  <c r="AG136" i="3"/>
  <c r="AF136" i="3"/>
  <c r="AE136" i="3"/>
  <c r="AV135" i="3"/>
  <c r="AU135" i="3"/>
  <c r="AT135" i="3"/>
  <c r="AS135" i="3"/>
  <c r="AP135" i="3"/>
  <c r="AM135" i="3"/>
  <c r="AK135" i="3"/>
  <c r="AO135" i="3" s="1"/>
  <c r="AJ135" i="3"/>
  <c r="AN135" i="3" s="1"/>
  <c r="AI135" i="3"/>
  <c r="AH135" i="3"/>
  <c r="AL135" i="3" s="1"/>
  <c r="AQ135" i="3" s="1"/>
  <c r="AR135" i="3" s="1"/>
  <c r="AG135" i="3"/>
  <c r="AF135" i="3"/>
  <c r="AE135" i="3"/>
  <c r="AD135" i="3" s="1"/>
  <c r="AV134" i="3"/>
  <c r="AT134" i="3"/>
  <c r="AU134" i="3" s="1"/>
  <c r="AS134" i="3"/>
  <c r="AP134" i="3"/>
  <c r="AN134" i="3"/>
  <c r="AK134" i="3"/>
  <c r="AO134" i="3" s="1"/>
  <c r="AJ134" i="3"/>
  <c r="AI134" i="3"/>
  <c r="AM134" i="3" s="1"/>
  <c r="AH134" i="3"/>
  <c r="AL134" i="3" s="1"/>
  <c r="AQ134" i="3" s="1"/>
  <c r="AR134" i="3" s="1"/>
  <c r="AG134" i="3"/>
  <c r="AF134" i="3"/>
  <c r="AE134" i="3"/>
  <c r="AD134" i="3"/>
  <c r="AV133" i="3"/>
  <c r="AU133" i="3"/>
  <c r="AT133" i="3"/>
  <c r="AS133" i="3"/>
  <c r="AP133" i="3"/>
  <c r="AK133" i="3"/>
  <c r="AO133" i="3" s="1"/>
  <c r="AJ133" i="3"/>
  <c r="AN133" i="3" s="1"/>
  <c r="AI133" i="3"/>
  <c r="AM133" i="3" s="1"/>
  <c r="AH133" i="3"/>
  <c r="AL133" i="3" s="1"/>
  <c r="AG133" i="3"/>
  <c r="AF133" i="3"/>
  <c r="AE133" i="3"/>
  <c r="AV132" i="3"/>
  <c r="AT132" i="3"/>
  <c r="AU132" i="3" s="1"/>
  <c r="AS132" i="3"/>
  <c r="AP132" i="3"/>
  <c r="AK132" i="3" s="1"/>
  <c r="AO132" i="3" s="1"/>
  <c r="AM132" i="3"/>
  <c r="AL132" i="3"/>
  <c r="AJ132" i="3"/>
  <c r="AN132" i="3" s="1"/>
  <c r="AQ132" i="3" s="1"/>
  <c r="AR132" i="3" s="1"/>
  <c r="AI132" i="3"/>
  <c r="AH132" i="3"/>
  <c r="AG132" i="3"/>
  <c r="AF132" i="3"/>
  <c r="AE132" i="3"/>
  <c r="AD132" i="3" s="1"/>
  <c r="AV131" i="3"/>
  <c r="AU131" i="3"/>
  <c r="AT131" i="3"/>
  <c r="AS131" i="3"/>
  <c r="AP131" i="3"/>
  <c r="AM131" i="3"/>
  <c r="AK131" i="3"/>
  <c r="AO131" i="3" s="1"/>
  <c r="AJ131" i="3"/>
  <c r="AN131" i="3" s="1"/>
  <c r="AI131" i="3"/>
  <c r="AH131" i="3"/>
  <c r="AL131" i="3" s="1"/>
  <c r="AQ131" i="3" s="1"/>
  <c r="AR131" i="3" s="1"/>
  <c r="AG131" i="3"/>
  <c r="AF131" i="3"/>
  <c r="AE131" i="3"/>
  <c r="AV130" i="3"/>
  <c r="AT130" i="3"/>
  <c r="AU130" i="3" s="1"/>
  <c r="AS130" i="3"/>
  <c r="AP130" i="3"/>
  <c r="AK130" i="3" s="1"/>
  <c r="AO130" i="3" s="1"/>
  <c r="AM130" i="3"/>
  <c r="AL130" i="3"/>
  <c r="AJ130" i="3"/>
  <c r="AN130" i="3" s="1"/>
  <c r="AI130" i="3"/>
  <c r="AH130" i="3"/>
  <c r="AG130" i="3"/>
  <c r="AF130" i="3"/>
  <c r="AE130" i="3"/>
  <c r="AV129" i="3"/>
  <c r="AU129" i="3"/>
  <c r="AT129" i="3"/>
  <c r="AS129" i="3"/>
  <c r="AP129" i="3"/>
  <c r="AO129" i="3"/>
  <c r="AM129" i="3"/>
  <c r="AK129" i="3"/>
  <c r="AJ129" i="3"/>
  <c r="AN129" i="3" s="1"/>
  <c r="AI129" i="3"/>
  <c r="AH129" i="3"/>
  <c r="AL129" i="3" s="1"/>
  <c r="AQ129" i="3" s="1"/>
  <c r="AR129" i="3" s="1"/>
  <c r="AG129" i="3"/>
  <c r="AF129" i="3"/>
  <c r="AE129" i="3"/>
  <c r="AV128" i="3"/>
  <c r="AT128" i="3"/>
  <c r="AU128" i="3" s="1"/>
  <c r="AS128" i="3"/>
  <c r="AP128" i="3"/>
  <c r="AK128" i="3" s="1"/>
  <c r="AO128" i="3" s="1"/>
  <c r="AM128" i="3"/>
  <c r="AL128" i="3"/>
  <c r="AJ128" i="3"/>
  <c r="AN128" i="3" s="1"/>
  <c r="AQ128" i="3" s="1"/>
  <c r="AR128" i="3" s="1"/>
  <c r="AI128" i="3"/>
  <c r="AH128" i="3"/>
  <c r="AG128" i="3"/>
  <c r="AF128" i="3"/>
  <c r="AE128" i="3"/>
  <c r="AV127" i="3"/>
  <c r="AU127" i="3"/>
  <c r="AT127" i="3"/>
  <c r="AS127" i="3"/>
  <c r="AP127" i="3"/>
  <c r="AK127" i="3" s="1"/>
  <c r="AO127" i="3" s="1"/>
  <c r="AL127" i="3"/>
  <c r="AQ127" i="3" s="1"/>
  <c r="AR127" i="3" s="1"/>
  <c r="AJ127" i="3"/>
  <c r="AN127" i="3" s="1"/>
  <c r="AI127" i="3"/>
  <c r="AM127" i="3" s="1"/>
  <c r="AH127" i="3"/>
  <c r="AG127" i="3"/>
  <c r="AF127" i="3"/>
  <c r="AE127" i="3"/>
  <c r="AV126" i="3"/>
  <c r="AT126" i="3"/>
  <c r="AU126" i="3" s="1"/>
  <c r="AS126" i="3"/>
  <c r="AP126" i="3"/>
  <c r="AK126" i="3" s="1"/>
  <c r="AO126" i="3" s="1"/>
  <c r="AL126" i="3"/>
  <c r="AJ126" i="3"/>
  <c r="AN126" i="3" s="1"/>
  <c r="AI126" i="3"/>
  <c r="AM126" i="3" s="1"/>
  <c r="AH126" i="3"/>
  <c r="AG126" i="3"/>
  <c r="AF126" i="3"/>
  <c r="AE126" i="3"/>
  <c r="AD126" i="3" s="1"/>
  <c r="AV125" i="3"/>
  <c r="AT125" i="3"/>
  <c r="AU125" i="3" s="1"/>
  <c r="AS125" i="3"/>
  <c r="AP125" i="3"/>
  <c r="AO125" i="3"/>
  <c r="AM125" i="3"/>
  <c r="AK125" i="3"/>
  <c r="AJ125" i="3"/>
  <c r="AN125" i="3" s="1"/>
  <c r="AI125" i="3"/>
  <c r="AH125" i="3"/>
  <c r="AL125" i="3" s="1"/>
  <c r="AG125" i="3"/>
  <c r="AF125" i="3"/>
  <c r="AE125" i="3"/>
  <c r="AV124" i="3"/>
  <c r="AU124" i="3"/>
  <c r="AT124" i="3"/>
  <c r="AS124" i="3"/>
  <c r="AP124" i="3"/>
  <c r="AO124" i="3"/>
  <c r="AM124" i="3"/>
  <c r="AK124" i="3"/>
  <c r="AJ124" i="3"/>
  <c r="AN124" i="3" s="1"/>
  <c r="AI124" i="3"/>
  <c r="AH124" i="3"/>
  <c r="AL124" i="3" s="1"/>
  <c r="AG124" i="3"/>
  <c r="AF124" i="3"/>
  <c r="AE124" i="3"/>
  <c r="AV123" i="3"/>
  <c r="AU123" i="3"/>
  <c r="AT123" i="3"/>
  <c r="AS123" i="3"/>
  <c r="AP123" i="3"/>
  <c r="AK123" i="3" s="1"/>
  <c r="AO123" i="3" s="1"/>
  <c r="AM123" i="3"/>
  <c r="AJ123" i="3"/>
  <c r="AN123" i="3" s="1"/>
  <c r="AQ123" i="3" s="1"/>
  <c r="AR123" i="3" s="1"/>
  <c r="AI123" i="3"/>
  <c r="AH123" i="3"/>
  <c r="AL123" i="3" s="1"/>
  <c r="AG123" i="3"/>
  <c r="AF123" i="3"/>
  <c r="AE123" i="3"/>
  <c r="AV122" i="3"/>
  <c r="AT122" i="3"/>
  <c r="AU122" i="3" s="1"/>
  <c r="AS122" i="3"/>
  <c r="AP122" i="3"/>
  <c r="AK122" i="3" s="1"/>
  <c r="AO122" i="3" s="1"/>
  <c r="AM122" i="3"/>
  <c r="AL122" i="3"/>
  <c r="AJ122" i="3"/>
  <c r="AN122" i="3" s="1"/>
  <c r="AI122" i="3"/>
  <c r="AH122" i="3"/>
  <c r="AG122" i="3"/>
  <c r="AF122" i="3"/>
  <c r="AE122" i="3"/>
  <c r="AV121" i="3"/>
  <c r="AT121" i="3"/>
  <c r="AU121" i="3" s="1"/>
  <c r="AS121" i="3"/>
  <c r="AP121" i="3"/>
  <c r="AO121" i="3"/>
  <c r="AM121" i="3"/>
  <c r="AK121" i="3"/>
  <c r="AJ121" i="3"/>
  <c r="AN121" i="3" s="1"/>
  <c r="AI121" i="3"/>
  <c r="AH121" i="3"/>
  <c r="AL121" i="3" s="1"/>
  <c r="AQ121" i="3" s="1"/>
  <c r="AR121" i="3" s="1"/>
  <c r="AG121" i="3"/>
  <c r="AF121" i="3"/>
  <c r="AE121" i="3"/>
  <c r="AV120" i="3"/>
  <c r="AU120" i="3"/>
  <c r="AT120" i="3"/>
  <c r="AS120" i="3"/>
  <c r="AP120" i="3"/>
  <c r="AN120" i="3"/>
  <c r="AM120" i="3"/>
  <c r="AK120" i="3"/>
  <c r="AO120" i="3" s="1"/>
  <c r="AJ120" i="3"/>
  <c r="AI120" i="3"/>
  <c r="AH120" i="3"/>
  <c r="AL120" i="3" s="1"/>
  <c r="AG120" i="3"/>
  <c r="AF120" i="3"/>
  <c r="AE120" i="3"/>
  <c r="AV119" i="3"/>
  <c r="AU119" i="3"/>
  <c r="AT119" i="3"/>
  <c r="AS119" i="3"/>
  <c r="AP119" i="3"/>
  <c r="AK119" i="3" s="1"/>
  <c r="AO119" i="3" s="1"/>
  <c r="AM119" i="3"/>
  <c r="AJ119" i="3"/>
  <c r="AN119" i="3" s="1"/>
  <c r="AQ119" i="3" s="1"/>
  <c r="AR119" i="3" s="1"/>
  <c r="AI119" i="3"/>
  <c r="AH119" i="3"/>
  <c r="AL119" i="3" s="1"/>
  <c r="AG119" i="3"/>
  <c r="AF119" i="3"/>
  <c r="AE119" i="3"/>
  <c r="AV118" i="3"/>
  <c r="AT118" i="3"/>
  <c r="AU118" i="3" s="1"/>
  <c r="AS118" i="3"/>
  <c r="AP118" i="3"/>
  <c r="AK118" i="3" s="1"/>
  <c r="AO118" i="3" s="1"/>
  <c r="AM118" i="3"/>
  <c r="AD118" i="3" s="1"/>
  <c r="AJ118" i="3"/>
  <c r="AN118" i="3" s="1"/>
  <c r="AI118" i="3"/>
  <c r="AH118" i="3"/>
  <c r="AL118" i="3" s="1"/>
  <c r="AG118" i="3"/>
  <c r="AF118" i="3"/>
  <c r="AE118" i="3"/>
  <c r="AV117" i="3"/>
  <c r="AT117" i="3"/>
  <c r="AU117" i="3" s="1"/>
  <c r="AS117" i="3"/>
  <c r="AP117" i="3"/>
  <c r="AM117" i="3"/>
  <c r="AK117" i="3"/>
  <c r="AO117" i="3" s="1"/>
  <c r="AJ117" i="3"/>
  <c r="AN117" i="3" s="1"/>
  <c r="AI117" i="3"/>
  <c r="AH117" i="3"/>
  <c r="AL117" i="3" s="1"/>
  <c r="AG117" i="3"/>
  <c r="AD117" i="3" s="1"/>
  <c r="AF117" i="3"/>
  <c r="AE117" i="3"/>
  <c r="AV116" i="3"/>
  <c r="AU116" i="3"/>
  <c r="AT116" i="3"/>
  <c r="AS116" i="3"/>
  <c r="AP116" i="3"/>
  <c r="AO116" i="3"/>
  <c r="AN116" i="3"/>
  <c r="AM116" i="3"/>
  <c r="AK116" i="3"/>
  <c r="AJ116" i="3"/>
  <c r="AI116" i="3"/>
  <c r="AH116" i="3"/>
  <c r="AL116" i="3" s="1"/>
  <c r="AQ116" i="3" s="1"/>
  <c r="AR116" i="3" s="1"/>
  <c r="AG116" i="3"/>
  <c r="AF116" i="3"/>
  <c r="AE116" i="3"/>
  <c r="AD116" i="3" s="1"/>
  <c r="AV115" i="3"/>
  <c r="AT115" i="3"/>
  <c r="AU115" i="3" s="1"/>
  <c r="AS115" i="3"/>
  <c r="AP115" i="3"/>
  <c r="AK115" i="3" s="1"/>
  <c r="AO115" i="3" s="1"/>
  <c r="AN115" i="3"/>
  <c r="AM115" i="3"/>
  <c r="AJ115" i="3"/>
  <c r="AI115" i="3"/>
  <c r="AH115" i="3"/>
  <c r="AL115" i="3" s="1"/>
  <c r="AQ115" i="3" s="1"/>
  <c r="AR115" i="3" s="1"/>
  <c r="AG115" i="3"/>
  <c r="AF115" i="3"/>
  <c r="AE115" i="3"/>
  <c r="AD115" i="3" s="1"/>
  <c r="AV114" i="3"/>
  <c r="AT114" i="3"/>
  <c r="AU114" i="3" s="1"/>
  <c r="AS114" i="3"/>
  <c r="AP114" i="3"/>
  <c r="AO114" i="3"/>
  <c r="AM114" i="3"/>
  <c r="AK114" i="3"/>
  <c r="AJ114" i="3"/>
  <c r="AN114" i="3" s="1"/>
  <c r="AI114" i="3"/>
  <c r="AH114" i="3"/>
  <c r="AL114" i="3" s="1"/>
  <c r="AQ114" i="3" s="1"/>
  <c r="AR114" i="3" s="1"/>
  <c r="AG114" i="3"/>
  <c r="AF114" i="3"/>
  <c r="AE114" i="3"/>
  <c r="AV113" i="3"/>
  <c r="AT113" i="3"/>
  <c r="AU113" i="3" s="1"/>
  <c r="AS113" i="3"/>
  <c r="AP113" i="3"/>
  <c r="AO113" i="3"/>
  <c r="AM113" i="3"/>
  <c r="AK113" i="3"/>
  <c r="AJ113" i="3"/>
  <c r="AN113" i="3" s="1"/>
  <c r="AI113" i="3"/>
  <c r="AH113" i="3"/>
  <c r="AL113" i="3" s="1"/>
  <c r="AG113" i="3"/>
  <c r="AF113" i="3"/>
  <c r="AE113" i="3"/>
  <c r="AV112" i="3"/>
  <c r="AU112" i="3"/>
  <c r="AT112" i="3"/>
  <c r="AS112" i="3"/>
  <c r="AP112" i="3"/>
  <c r="AO112" i="3"/>
  <c r="AN112" i="3"/>
  <c r="AM112" i="3"/>
  <c r="AK112" i="3"/>
  <c r="AJ112" i="3"/>
  <c r="AI112" i="3"/>
  <c r="AH112" i="3"/>
  <c r="AL112" i="3" s="1"/>
  <c r="AG112" i="3"/>
  <c r="AF112" i="3"/>
  <c r="AE112" i="3"/>
  <c r="AD112" i="3" s="1"/>
  <c r="AV111" i="3"/>
  <c r="AT111" i="3"/>
  <c r="AU111" i="3" s="1"/>
  <c r="AS111" i="3"/>
  <c r="AP111" i="3"/>
  <c r="AK111" i="3" s="1"/>
  <c r="AO111" i="3" s="1"/>
  <c r="AN111" i="3"/>
  <c r="AM111" i="3"/>
  <c r="AJ111" i="3"/>
  <c r="AI111" i="3"/>
  <c r="AH111" i="3"/>
  <c r="AL111" i="3" s="1"/>
  <c r="AQ111" i="3" s="1"/>
  <c r="AR111" i="3" s="1"/>
  <c r="AG111" i="3"/>
  <c r="AF111" i="3"/>
  <c r="AE111" i="3"/>
  <c r="AD111" i="3" s="1"/>
  <c r="AV110" i="3"/>
  <c r="AT110" i="3"/>
  <c r="AU110" i="3" s="1"/>
  <c r="AS110" i="3"/>
  <c r="AP110" i="3"/>
  <c r="AO110" i="3"/>
  <c r="AM110" i="3"/>
  <c r="AK110" i="3"/>
  <c r="AJ110" i="3"/>
  <c r="AN110" i="3" s="1"/>
  <c r="AI110" i="3"/>
  <c r="AH110" i="3"/>
  <c r="AL110" i="3" s="1"/>
  <c r="AG110" i="3"/>
  <c r="AF110" i="3"/>
  <c r="AE110" i="3"/>
  <c r="AV109" i="3"/>
  <c r="AT109" i="3"/>
  <c r="AU109" i="3" s="1"/>
  <c r="AS109" i="3"/>
  <c r="AP109" i="3"/>
  <c r="AM109" i="3"/>
  <c r="AK109" i="3"/>
  <c r="AO109" i="3" s="1"/>
  <c r="AJ109" i="3"/>
  <c r="AN109" i="3" s="1"/>
  <c r="AI109" i="3"/>
  <c r="AH109" i="3"/>
  <c r="AL109" i="3" s="1"/>
  <c r="AG109" i="3"/>
  <c r="AF109" i="3"/>
  <c r="AE109" i="3"/>
  <c r="AV108" i="3"/>
  <c r="AU108" i="3"/>
  <c r="AT108" i="3"/>
  <c r="AS108" i="3"/>
  <c r="AP108" i="3"/>
  <c r="AO108" i="3"/>
  <c r="AN108" i="3"/>
  <c r="AM108" i="3"/>
  <c r="AK108" i="3"/>
  <c r="AJ108" i="3"/>
  <c r="AI108" i="3"/>
  <c r="AH108" i="3"/>
  <c r="AL108" i="3" s="1"/>
  <c r="AG108" i="3"/>
  <c r="AF108" i="3"/>
  <c r="AE108" i="3"/>
  <c r="AD108" i="3" s="1"/>
  <c r="AV107" i="3"/>
  <c r="AT107" i="3"/>
  <c r="AU107" i="3" s="1"/>
  <c r="AS107" i="3"/>
  <c r="AP107" i="3"/>
  <c r="AK107" i="3" s="1"/>
  <c r="AO107" i="3" s="1"/>
  <c r="AN107" i="3"/>
  <c r="AM107" i="3"/>
  <c r="AJ107" i="3"/>
  <c r="AI107" i="3"/>
  <c r="AH107" i="3"/>
  <c r="AL107" i="3" s="1"/>
  <c r="AQ107" i="3" s="1"/>
  <c r="AR107" i="3" s="1"/>
  <c r="AG107" i="3"/>
  <c r="AF107" i="3"/>
  <c r="AE107" i="3"/>
  <c r="AD107" i="3" s="1"/>
  <c r="AV106" i="3"/>
  <c r="AT106" i="3"/>
  <c r="AU106" i="3" s="1"/>
  <c r="AS106" i="3"/>
  <c r="AP106" i="3"/>
  <c r="AO106" i="3"/>
  <c r="AM106" i="3"/>
  <c r="AK106" i="3"/>
  <c r="AJ106" i="3"/>
  <c r="AN106" i="3" s="1"/>
  <c r="AI106" i="3"/>
  <c r="AH106" i="3"/>
  <c r="AL106" i="3" s="1"/>
  <c r="AQ106" i="3" s="1"/>
  <c r="AR106" i="3" s="1"/>
  <c r="AG106" i="3"/>
  <c r="AF106" i="3"/>
  <c r="AE106" i="3"/>
  <c r="AV105" i="3"/>
  <c r="AT105" i="3"/>
  <c r="AU105" i="3" s="1"/>
  <c r="AS105" i="3"/>
  <c r="AP105" i="3"/>
  <c r="AO105" i="3"/>
  <c r="AM105" i="3"/>
  <c r="AK105" i="3"/>
  <c r="AJ105" i="3"/>
  <c r="AN105" i="3" s="1"/>
  <c r="AI105" i="3"/>
  <c r="AH105" i="3"/>
  <c r="AL105" i="3" s="1"/>
  <c r="AG105" i="3"/>
  <c r="AF105" i="3"/>
  <c r="AE105" i="3"/>
  <c r="AV104" i="3"/>
  <c r="AU104" i="3"/>
  <c r="AT104" i="3"/>
  <c r="AS104" i="3"/>
  <c r="AP104" i="3"/>
  <c r="AO104" i="3"/>
  <c r="AN104" i="3"/>
  <c r="AM104" i="3"/>
  <c r="AK104" i="3"/>
  <c r="AJ104" i="3"/>
  <c r="AI104" i="3"/>
  <c r="AH104" i="3"/>
  <c r="AL104" i="3" s="1"/>
  <c r="AG104" i="3"/>
  <c r="AF104" i="3"/>
  <c r="AE104" i="3"/>
  <c r="AD104" i="3" s="1"/>
  <c r="AV103" i="3"/>
  <c r="AT103" i="3"/>
  <c r="AU103" i="3" s="1"/>
  <c r="AS103" i="3"/>
  <c r="AP103" i="3"/>
  <c r="AM103" i="3"/>
  <c r="AK103" i="3"/>
  <c r="AO103" i="3" s="1"/>
  <c r="AJ103" i="3"/>
  <c r="AN103" i="3" s="1"/>
  <c r="AI103" i="3"/>
  <c r="AH103" i="3"/>
  <c r="AL103" i="3" s="1"/>
  <c r="AG103" i="3"/>
  <c r="AF103" i="3"/>
  <c r="AE103" i="3"/>
  <c r="AV102" i="3"/>
  <c r="AU102" i="3"/>
  <c r="AT102" i="3"/>
  <c r="AS102" i="3"/>
  <c r="AP102" i="3"/>
  <c r="AK102" i="3" s="1"/>
  <c r="AO102" i="3" s="1"/>
  <c r="AM102" i="3"/>
  <c r="AJ102" i="3"/>
  <c r="AN102" i="3" s="1"/>
  <c r="AQ102" i="3" s="1"/>
  <c r="AR102" i="3" s="1"/>
  <c r="AI102" i="3"/>
  <c r="AH102" i="3"/>
  <c r="AL102" i="3" s="1"/>
  <c r="AG102" i="3"/>
  <c r="AF102" i="3"/>
  <c r="AE102" i="3"/>
  <c r="AV101" i="3"/>
  <c r="AT101" i="3"/>
  <c r="AU101" i="3" s="1"/>
  <c r="AS101" i="3"/>
  <c r="AP101" i="3"/>
  <c r="AK101" i="3" s="1"/>
  <c r="AO101" i="3" s="1"/>
  <c r="AM101" i="3"/>
  <c r="AL101" i="3"/>
  <c r="AQ101" i="3" s="1"/>
  <c r="AR101" i="3" s="1"/>
  <c r="AJ101" i="3"/>
  <c r="AN101" i="3" s="1"/>
  <c r="AI101" i="3"/>
  <c r="AH101" i="3"/>
  <c r="AG101" i="3"/>
  <c r="AF101" i="3"/>
  <c r="AE101" i="3"/>
  <c r="AV100" i="3"/>
  <c r="AT100" i="3"/>
  <c r="AU100" i="3" s="1"/>
  <c r="AS100" i="3"/>
  <c r="AP100" i="3"/>
  <c r="AO100" i="3"/>
  <c r="AM100" i="3"/>
  <c r="AK100" i="3"/>
  <c r="AJ100" i="3"/>
  <c r="AN100" i="3" s="1"/>
  <c r="AI100" i="3"/>
  <c r="AH100" i="3"/>
  <c r="AL100" i="3" s="1"/>
  <c r="AG100" i="3"/>
  <c r="AF100" i="3"/>
  <c r="AE100" i="3"/>
  <c r="AV99" i="3"/>
  <c r="AU99" i="3"/>
  <c r="AT99" i="3"/>
  <c r="AS99" i="3"/>
  <c r="AP99" i="3"/>
  <c r="AM99" i="3"/>
  <c r="AK99" i="3"/>
  <c r="AO99" i="3" s="1"/>
  <c r="AJ99" i="3"/>
  <c r="AN99" i="3" s="1"/>
  <c r="AI99" i="3"/>
  <c r="AH99" i="3"/>
  <c r="AL99" i="3" s="1"/>
  <c r="AG99" i="3"/>
  <c r="AF99" i="3"/>
  <c r="AE99" i="3"/>
  <c r="AV98" i="3"/>
  <c r="AU98" i="3"/>
  <c r="AT98" i="3"/>
  <c r="AS98" i="3"/>
  <c r="AQ98" i="3"/>
  <c r="AR98" i="3" s="1"/>
  <c r="AP98" i="3"/>
  <c r="AK98" i="3" s="1"/>
  <c r="AO98" i="3" s="1"/>
  <c r="AM98" i="3"/>
  <c r="AJ98" i="3"/>
  <c r="AN98" i="3" s="1"/>
  <c r="AI98" i="3"/>
  <c r="AH98" i="3"/>
  <c r="AL98" i="3" s="1"/>
  <c r="AG98" i="3"/>
  <c r="AF98" i="3"/>
  <c r="AE98" i="3"/>
  <c r="AD98" i="3" s="1"/>
  <c r="AV97" i="3"/>
  <c r="AT97" i="3"/>
  <c r="AU97" i="3" s="1"/>
  <c r="AS97" i="3"/>
  <c r="AP97" i="3"/>
  <c r="AK97" i="3" s="1"/>
  <c r="AO97" i="3" s="1"/>
  <c r="AM97" i="3"/>
  <c r="AJ97" i="3"/>
  <c r="AN97" i="3" s="1"/>
  <c r="AI97" i="3"/>
  <c r="AH97" i="3"/>
  <c r="AL97" i="3" s="1"/>
  <c r="AG97" i="3"/>
  <c r="AF97" i="3"/>
  <c r="AE97" i="3"/>
  <c r="AV96" i="3"/>
  <c r="AT96" i="3"/>
  <c r="AU96" i="3" s="1"/>
  <c r="AS96" i="3"/>
  <c r="AP96" i="3"/>
  <c r="AM96" i="3"/>
  <c r="AK96" i="3"/>
  <c r="AO96" i="3" s="1"/>
  <c r="AJ96" i="3"/>
  <c r="AN96" i="3" s="1"/>
  <c r="AI96" i="3"/>
  <c r="AH96" i="3"/>
  <c r="AL96" i="3" s="1"/>
  <c r="AG96" i="3"/>
  <c r="AF96" i="3"/>
  <c r="AE96" i="3"/>
  <c r="AV95" i="3"/>
  <c r="AU95" i="3"/>
  <c r="AT95" i="3"/>
  <c r="AS95" i="3"/>
  <c r="AP95" i="3"/>
  <c r="AM95" i="3"/>
  <c r="AK95" i="3"/>
  <c r="AO95" i="3" s="1"/>
  <c r="AJ95" i="3"/>
  <c r="AN95" i="3" s="1"/>
  <c r="AI95" i="3"/>
  <c r="AH95" i="3"/>
  <c r="AL95" i="3" s="1"/>
  <c r="AG95" i="3"/>
  <c r="AF95" i="3"/>
  <c r="AE95" i="3"/>
  <c r="AV94" i="3"/>
  <c r="AU94" i="3"/>
  <c r="AT94" i="3"/>
  <c r="AS94" i="3"/>
  <c r="AP94" i="3"/>
  <c r="AK94" i="3" s="1"/>
  <c r="AO94" i="3" s="1"/>
  <c r="AN94" i="3"/>
  <c r="AM94" i="3"/>
  <c r="AJ94" i="3"/>
  <c r="AI94" i="3"/>
  <c r="AH94" i="3"/>
  <c r="AL94" i="3" s="1"/>
  <c r="AQ94" i="3" s="1"/>
  <c r="AR94" i="3" s="1"/>
  <c r="AG94" i="3"/>
  <c r="AF94" i="3"/>
  <c r="AE94" i="3"/>
  <c r="AD94" i="3" s="1"/>
  <c r="AV93" i="3"/>
  <c r="AU93" i="3"/>
  <c r="AT93" i="3"/>
  <c r="AS93" i="3"/>
  <c r="AP93" i="3"/>
  <c r="AK93" i="3" s="1"/>
  <c r="AO93" i="3" s="1"/>
  <c r="AM93" i="3"/>
  <c r="AL93" i="3"/>
  <c r="AQ93" i="3" s="1"/>
  <c r="AR93" i="3" s="1"/>
  <c r="AJ93" i="3"/>
  <c r="AN93" i="3" s="1"/>
  <c r="AI93" i="3"/>
  <c r="AH93" i="3"/>
  <c r="AG93" i="3"/>
  <c r="AF93" i="3"/>
  <c r="AE93" i="3"/>
  <c r="AD93" i="3" s="1"/>
  <c r="AV92" i="3"/>
  <c r="AT92" i="3"/>
  <c r="AU92" i="3" s="1"/>
  <c r="AS92" i="3"/>
  <c r="AP92" i="3"/>
  <c r="AO92" i="3"/>
  <c r="AM92" i="3"/>
  <c r="AK92" i="3"/>
  <c r="AJ92" i="3"/>
  <c r="AN92" i="3" s="1"/>
  <c r="AI92" i="3"/>
  <c r="AH92" i="3"/>
  <c r="AL92" i="3" s="1"/>
  <c r="AG92" i="3"/>
  <c r="AF92" i="3"/>
  <c r="AE92" i="3"/>
  <c r="AV91" i="3"/>
  <c r="AU91" i="3"/>
  <c r="AT91" i="3"/>
  <c r="AS91" i="3"/>
  <c r="AP91" i="3"/>
  <c r="AO91" i="3"/>
  <c r="AK91" i="3"/>
  <c r="AJ91" i="3"/>
  <c r="AN91" i="3" s="1"/>
  <c r="AI91" i="3"/>
  <c r="AM91" i="3" s="1"/>
  <c r="AH91" i="3"/>
  <c r="AL91" i="3" s="1"/>
  <c r="AG91" i="3"/>
  <c r="AF91" i="3"/>
  <c r="AE91" i="3"/>
  <c r="AV90" i="3"/>
  <c r="AU90" i="3"/>
  <c r="AT90" i="3"/>
  <c r="AS90" i="3"/>
  <c r="AP90" i="3"/>
  <c r="AK90" i="3" s="1"/>
  <c r="AO90" i="3" s="1"/>
  <c r="AN90" i="3"/>
  <c r="AJ90" i="3"/>
  <c r="AI90" i="3"/>
  <c r="AM90" i="3" s="1"/>
  <c r="AH90" i="3"/>
  <c r="AL90" i="3" s="1"/>
  <c r="AG90" i="3"/>
  <c r="AF90" i="3"/>
  <c r="AE90" i="3"/>
  <c r="AV89" i="3"/>
  <c r="AU89" i="3"/>
  <c r="AT89" i="3"/>
  <c r="AS89" i="3"/>
  <c r="AP89" i="3"/>
  <c r="AK89" i="3" s="1"/>
  <c r="AO89" i="3" s="1"/>
  <c r="AL89" i="3"/>
  <c r="AJ89" i="3"/>
  <c r="AN89" i="3" s="1"/>
  <c r="AI89" i="3"/>
  <c r="AM89" i="3" s="1"/>
  <c r="AH89" i="3"/>
  <c r="AG89" i="3"/>
  <c r="AF89" i="3"/>
  <c r="AE89" i="3"/>
  <c r="AD89" i="3" s="1"/>
  <c r="AV88" i="3"/>
  <c r="AT88" i="3"/>
  <c r="AU88" i="3" s="1"/>
  <c r="AS88" i="3"/>
  <c r="AP88" i="3"/>
  <c r="AO88" i="3"/>
  <c r="AK88" i="3"/>
  <c r="AJ88" i="3"/>
  <c r="AN88" i="3" s="1"/>
  <c r="AI88" i="3"/>
  <c r="AM88" i="3" s="1"/>
  <c r="AH88" i="3"/>
  <c r="AL88" i="3" s="1"/>
  <c r="AG88" i="3"/>
  <c r="AF88" i="3"/>
  <c r="AE88" i="3"/>
  <c r="AV87" i="3"/>
  <c r="AU87" i="3"/>
  <c r="AT87" i="3"/>
  <c r="AS87" i="3"/>
  <c r="AP87" i="3"/>
  <c r="AO87" i="3"/>
  <c r="AN87" i="3"/>
  <c r="AK87" i="3"/>
  <c r="AJ87" i="3"/>
  <c r="AI87" i="3"/>
  <c r="AM87" i="3" s="1"/>
  <c r="AH87" i="3"/>
  <c r="AL87" i="3" s="1"/>
  <c r="AG87" i="3"/>
  <c r="AF87" i="3"/>
  <c r="AE87" i="3"/>
  <c r="AD87" i="3" s="1"/>
  <c r="AV86" i="3"/>
  <c r="AU86" i="3"/>
  <c r="AT86" i="3"/>
  <c r="AS86" i="3"/>
  <c r="AP86" i="3"/>
  <c r="AK86" i="3" s="1"/>
  <c r="AO86" i="3" s="1"/>
  <c r="AN86" i="3"/>
  <c r="AM86" i="3"/>
  <c r="AJ86" i="3"/>
  <c r="AI86" i="3"/>
  <c r="AH86" i="3"/>
  <c r="AL86" i="3" s="1"/>
  <c r="AQ86" i="3" s="1"/>
  <c r="AR86" i="3" s="1"/>
  <c r="AG86" i="3"/>
  <c r="AF86" i="3"/>
  <c r="AE86" i="3"/>
  <c r="AV85" i="3"/>
  <c r="AU85" i="3"/>
  <c r="AT85" i="3"/>
  <c r="AS85" i="3"/>
  <c r="AP85" i="3"/>
  <c r="AK85" i="3" s="1"/>
  <c r="AO85" i="3" s="1"/>
  <c r="AM85" i="3"/>
  <c r="AJ85" i="3"/>
  <c r="AN85" i="3" s="1"/>
  <c r="AI85" i="3"/>
  <c r="AH85" i="3"/>
  <c r="AL85" i="3" s="1"/>
  <c r="AQ85" i="3" s="1"/>
  <c r="AR85" i="3" s="1"/>
  <c r="AG85" i="3"/>
  <c r="AF85" i="3"/>
  <c r="AE85" i="3"/>
  <c r="AV84" i="3"/>
  <c r="AT84" i="3"/>
  <c r="AU84" i="3" s="1"/>
  <c r="AS84" i="3"/>
  <c r="AP84" i="3"/>
  <c r="AM84" i="3"/>
  <c r="AK84" i="3"/>
  <c r="AO84" i="3" s="1"/>
  <c r="AJ84" i="3"/>
  <c r="AN84" i="3" s="1"/>
  <c r="AI84" i="3"/>
  <c r="AH84" i="3"/>
  <c r="AL84" i="3" s="1"/>
  <c r="AG84" i="3"/>
  <c r="AF84" i="3"/>
  <c r="AE84" i="3"/>
  <c r="AV83" i="3"/>
  <c r="AU83" i="3"/>
  <c r="AT83" i="3"/>
  <c r="AS83" i="3"/>
  <c r="AP83" i="3"/>
  <c r="AO83" i="3"/>
  <c r="AM83" i="3"/>
  <c r="AK83" i="3"/>
  <c r="AJ83" i="3"/>
  <c r="AN83" i="3" s="1"/>
  <c r="AI83" i="3"/>
  <c r="AH83" i="3"/>
  <c r="AL83" i="3" s="1"/>
  <c r="AG83" i="3"/>
  <c r="AF83" i="3"/>
  <c r="AE83" i="3"/>
  <c r="AV82" i="3"/>
  <c r="AU82" i="3"/>
  <c r="AT82" i="3"/>
  <c r="AS82" i="3"/>
  <c r="AP82" i="3"/>
  <c r="AK82" i="3" s="1"/>
  <c r="AO82" i="3" s="1"/>
  <c r="AN82" i="3"/>
  <c r="AM82" i="3"/>
  <c r="AJ82" i="3"/>
  <c r="AI82" i="3"/>
  <c r="AH82" i="3"/>
  <c r="AL82" i="3" s="1"/>
  <c r="AQ82" i="3" s="1"/>
  <c r="AR82" i="3" s="1"/>
  <c r="AG82" i="3"/>
  <c r="AF82" i="3"/>
  <c r="AE82" i="3"/>
  <c r="AD82" i="3" s="1"/>
  <c r="AV81" i="3"/>
  <c r="AU81" i="3"/>
  <c r="AT81" i="3"/>
  <c r="AS81" i="3"/>
  <c r="AP81" i="3"/>
  <c r="AK81" i="3" s="1"/>
  <c r="AO81" i="3" s="1"/>
  <c r="AM81" i="3"/>
  <c r="AL81" i="3"/>
  <c r="AQ81" i="3" s="1"/>
  <c r="AR81" i="3" s="1"/>
  <c r="AJ81" i="3"/>
  <c r="AN81" i="3" s="1"/>
  <c r="AI81" i="3"/>
  <c r="AH81" i="3"/>
  <c r="AG81" i="3"/>
  <c r="AF81" i="3"/>
  <c r="AE81" i="3"/>
  <c r="AD81" i="3" s="1"/>
  <c r="AV80" i="3"/>
  <c r="AT80" i="3"/>
  <c r="AU80" i="3" s="1"/>
  <c r="AS80" i="3"/>
  <c r="AP80" i="3"/>
  <c r="AM80" i="3"/>
  <c r="AK80" i="3"/>
  <c r="AO80" i="3" s="1"/>
  <c r="AJ80" i="3"/>
  <c r="AN80" i="3" s="1"/>
  <c r="AI80" i="3"/>
  <c r="AH80" i="3"/>
  <c r="AL80" i="3" s="1"/>
  <c r="AG80" i="3"/>
  <c r="AF80" i="3"/>
  <c r="AE80" i="3"/>
  <c r="AV79" i="3"/>
  <c r="AT79" i="3"/>
  <c r="AU79" i="3" s="1"/>
  <c r="AS79" i="3"/>
  <c r="AP79" i="3"/>
  <c r="AK79" i="3" s="1"/>
  <c r="AO79" i="3" s="1"/>
  <c r="AM79" i="3"/>
  <c r="AJ79" i="3"/>
  <c r="AN79" i="3" s="1"/>
  <c r="AI79" i="3"/>
  <c r="AH79" i="3"/>
  <c r="AL79" i="3" s="1"/>
  <c r="AQ79" i="3" s="1"/>
  <c r="AR79" i="3" s="1"/>
  <c r="AG79" i="3"/>
  <c r="AF79" i="3"/>
  <c r="AE79" i="3"/>
  <c r="AV78" i="3"/>
  <c r="AU78" i="3"/>
  <c r="AT78" i="3"/>
  <c r="AS78" i="3"/>
  <c r="AP78" i="3"/>
  <c r="AK78" i="3" s="1"/>
  <c r="AO78" i="3" s="1"/>
  <c r="AM78" i="3"/>
  <c r="AJ78" i="3"/>
  <c r="AN78" i="3" s="1"/>
  <c r="AI78" i="3"/>
  <c r="AH78" i="3"/>
  <c r="AL78" i="3" s="1"/>
  <c r="AQ78" i="3" s="1"/>
  <c r="AR78" i="3" s="1"/>
  <c r="AG78" i="3"/>
  <c r="AF78" i="3"/>
  <c r="AE78" i="3"/>
  <c r="AV77" i="3"/>
  <c r="AT77" i="3"/>
  <c r="AU77" i="3" s="1"/>
  <c r="AS77" i="3"/>
  <c r="AP77" i="3"/>
  <c r="AK77" i="3" s="1"/>
  <c r="AO77" i="3" s="1"/>
  <c r="AM77" i="3"/>
  <c r="AJ77" i="3"/>
  <c r="AN77" i="3" s="1"/>
  <c r="AI77" i="3"/>
  <c r="AH77" i="3"/>
  <c r="AL77" i="3" s="1"/>
  <c r="AG77" i="3"/>
  <c r="AF77" i="3"/>
  <c r="AE77" i="3"/>
  <c r="AV76" i="3"/>
  <c r="AU76" i="3"/>
  <c r="AT76" i="3"/>
  <c r="AS76" i="3"/>
  <c r="AP76" i="3"/>
  <c r="AM76" i="3"/>
  <c r="AK76" i="3"/>
  <c r="AO76" i="3" s="1"/>
  <c r="AJ76" i="3"/>
  <c r="AN76" i="3" s="1"/>
  <c r="AI76" i="3"/>
  <c r="AH76" i="3"/>
  <c r="AL76" i="3" s="1"/>
  <c r="AG76" i="3"/>
  <c r="AF76" i="3"/>
  <c r="AE76" i="3"/>
  <c r="AV75" i="3"/>
  <c r="AU75" i="3"/>
  <c r="AT75" i="3"/>
  <c r="AS75" i="3"/>
  <c r="AP75" i="3"/>
  <c r="AK75" i="3" s="1"/>
  <c r="AO75" i="3" s="1"/>
  <c r="AN75" i="3"/>
  <c r="AM75" i="3"/>
  <c r="AJ75" i="3"/>
  <c r="AI75" i="3"/>
  <c r="AH75" i="3"/>
  <c r="AL75" i="3" s="1"/>
  <c r="AG75" i="3"/>
  <c r="AF75" i="3"/>
  <c r="AE75" i="3"/>
  <c r="AV74" i="3"/>
  <c r="AU74" i="3"/>
  <c r="AT74" i="3"/>
  <c r="AS74" i="3"/>
  <c r="AP74" i="3"/>
  <c r="AK74" i="3" s="1"/>
  <c r="AO74" i="3" s="1"/>
  <c r="AM74" i="3"/>
  <c r="AJ74" i="3"/>
  <c r="AN74" i="3" s="1"/>
  <c r="AQ74" i="3" s="1"/>
  <c r="AR74" i="3" s="1"/>
  <c r="AI74" i="3"/>
  <c r="AH74" i="3"/>
  <c r="AL74" i="3" s="1"/>
  <c r="AG74" i="3"/>
  <c r="AF74" i="3"/>
  <c r="AE74" i="3"/>
  <c r="AV73" i="3"/>
  <c r="AT73" i="3"/>
  <c r="AU73" i="3" s="1"/>
  <c r="AS73" i="3"/>
  <c r="AP73" i="3"/>
  <c r="AK73" i="3" s="1"/>
  <c r="AO73" i="3" s="1"/>
  <c r="AJ73" i="3"/>
  <c r="AN73" i="3" s="1"/>
  <c r="AI73" i="3"/>
  <c r="AM73" i="3" s="1"/>
  <c r="AH73" i="3"/>
  <c r="AL73" i="3" s="1"/>
  <c r="AG73" i="3"/>
  <c r="AF73" i="3"/>
  <c r="AE73" i="3"/>
  <c r="AV72" i="3"/>
  <c r="AU72" i="3"/>
  <c r="AT72" i="3"/>
  <c r="AS72" i="3"/>
  <c r="AP72" i="3"/>
  <c r="AK72" i="3"/>
  <c r="AO72" i="3" s="1"/>
  <c r="AJ72" i="3"/>
  <c r="AN72" i="3" s="1"/>
  <c r="AI72" i="3"/>
  <c r="AM72" i="3" s="1"/>
  <c r="AH72" i="3"/>
  <c r="AL72" i="3" s="1"/>
  <c r="AG72" i="3"/>
  <c r="AF72" i="3"/>
  <c r="AE72" i="3"/>
  <c r="AV71" i="3"/>
  <c r="AU71" i="3"/>
  <c r="AT71" i="3"/>
  <c r="AS71" i="3"/>
  <c r="AP71" i="3"/>
  <c r="AK71" i="3" s="1"/>
  <c r="AO71" i="3" s="1"/>
  <c r="AN71" i="3"/>
  <c r="AJ71" i="3"/>
  <c r="AI71" i="3"/>
  <c r="AM71" i="3" s="1"/>
  <c r="AH71" i="3"/>
  <c r="AL71" i="3" s="1"/>
  <c r="AQ71" i="3" s="1"/>
  <c r="AR71" i="3" s="1"/>
  <c r="AG71" i="3"/>
  <c r="AF71" i="3"/>
  <c r="AE71" i="3"/>
  <c r="AV70" i="3"/>
  <c r="AU70" i="3"/>
  <c r="AT70" i="3"/>
  <c r="AS70" i="3"/>
  <c r="AP70" i="3"/>
  <c r="AK70" i="3" s="1"/>
  <c r="AO70" i="3" s="1"/>
  <c r="AJ70" i="3"/>
  <c r="AN70" i="3" s="1"/>
  <c r="AI70" i="3"/>
  <c r="AM70" i="3" s="1"/>
  <c r="AQ70" i="3" s="1"/>
  <c r="AR70" i="3" s="1"/>
  <c r="AH70" i="3"/>
  <c r="AL70" i="3" s="1"/>
  <c r="AG70" i="3"/>
  <c r="AF70" i="3"/>
  <c r="AE70" i="3"/>
  <c r="AV69" i="3"/>
  <c r="AT69" i="3"/>
  <c r="AU69" i="3" s="1"/>
  <c r="AS69" i="3"/>
  <c r="AP69" i="3"/>
  <c r="AK69" i="3" s="1"/>
  <c r="AO69" i="3" s="1"/>
  <c r="AJ69" i="3"/>
  <c r="AN69" i="3" s="1"/>
  <c r="AI69" i="3"/>
  <c r="AM69" i="3" s="1"/>
  <c r="AH69" i="3"/>
  <c r="AL69" i="3" s="1"/>
  <c r="AG69" i="3"/>
  <c r="AF69" i="3"/>
  <c r="AE69" i="3"/>
  <c r="AV68" i="3"/>
  <c r="AU68" i="3"/>
  <c r="AT68" i="3"/>
  <c r="AS68" i="3"/>
  <c r="AP68" i="3"/>
  <c r="AK68" i="3"/>
  <c r="AO68" i="3" s="1"/>
  <c r="AJ68" i="3"/>
  <c r="AN68" i="3" s="1"/>
  <c r="AI68" i="3"/>
  <c r="AM68" i="3" s="1"/>
  <c r="AH68" i="3"/>
  <c r="AL68" i="3" s="1"/>
  <c r="AG68" i="3"/>
  <c r="AF68" i="3"/>
  <c r="AE68" i="3"/>
  <c r="AV67" i="3"/>
  <c r="AU67" i="3"/>
  <c r="AT67" i="3"/>
  <c r="AS67" i="3"/>
  <c r="AP67" i="3"/>
  <c r="AK67" i="3" s="1"/>
  <c r="AO67" i="3" s="1"/>
  <c r="AN67" i="3"/>
  <c r="AM67" i="3"/>
  <c r="AJ67" i="3"/>
  <c r="AI67" i="3"/>
  <c r="AH67" i="3"/>
  <c r="AL67" i="3" s="1"/>
  <c r="AQ67" i="3" s="1"/>
  <c r="AR67" i="3" s="1"/>
  <c r="AG67" i="3"/>
  <c r="AF67" i="3"/>
  <c r="AE67" i="3"/>
  <c r="AV66" i="3"/>
  <c r="AU66" i="3"/>
  <c r="AT66" i="3"/>
  <c r="AS66" i="3"/>
  <c r="AQ66" i="3"/>
  <c r="AR66" i="3" s="1"/>
  <c r="AP66" i="3"/>
  <c r="AK66" i="3" s="1"/>
  <c r="AO66" i="3" s="1"/>
  <c r="AM66" i="3"/>
  <c r="AJ66" i="3"/>
  <c r="AN66" i="3" s="1"/>
  <c r="AI66" i="3"/>
  <c r="AH66" i="3"/>
  <c r="AL66" i="3" s="1"/>
  <c r="AG66" i="3"/>
  <c r="AF66" i="3"/>
  <c r="AE66" i="3"/>
  <c r="AD66" i="3" s="1"/>
  <c r="AV65" i="3"/>
  <c r="AT65" i="3"/>
  <c r="AU65" i="3" s="1"/>
  <c r="AS65" i="3"/>
  <c r="AP65" i="3"/>
  <c r="AK65" i="3" s="1"/>
  <c r="AO65" i="3" s="1"/>
  <c r="AM65" i="3"/>
  <c r="AJ65" i="3"/>
  <c r="AN65" i="3" s="1"/>
  <c r="AI65" i="3"/>
  <c r="AH65" i="3"/>
  <c r="AL65" i="3" s="1"/>
  <c r="AG65" i="3"/>
  <c r="AF65" i="3"/>
  <c r="AE65" i="3"/>
  <c r="AV64" i="3"/>
  <c r="AU64" i="3"/>
  <c r="AT64" i="3"/>
  <c r="AS64" i="3"/>
  <c r="AP64" i="3"/>
  <c r="AM64" i="3"/>
  <c r="AK64" i="3"/>
  <c r="AO64" i="3" s="1"/>
  <c r="AJ64" i="3"/>
  <c r="AN64" i="3" s="1"/>
  <c r="AI64" i="3"/>
  <c r="AH64" i="3"/>
  <c r="AL64" i="3" s="1"/>
  <c r="AG64" i="3"/>
  <c r="AF64" i="3"/>
  <c r="AE64" i="3"/>
  <c r="AV63" i="3"/>
  <c r="AU63" i="3"/>
  <c r="AT63" i="3"/>
  <c r="AS63" i="3"/>
  <c r="AP63" i="3"/>
  <c r="AK63" i="3" s="1"/>
  <c r="AO63" i="3" s="1"/>
  <c r="AM63" i="3"/>
  <c r="AJ63" i="3"/>
  <c r="AN63" i="3" s="1"/>
  <c r="AI63" i="3"/>
  <c r="AH63" i="3"/>
  <c r="AL63" i="3" s="1"/>
  <c r="AG63" i="3"/>
  <c r="AF63" i="3"/>
  <c r="AE63" i="3"/>
  <c r="AV62" i="3"/>
  <c r="AU62" i="3"/>
  <c r="AT62" i="3"/>
  <c r="AS62" i="3"/>
  <c r="AP62" i="3"/>
  <c r="AK62" i="3" s="1"/>
  <c r="AO62" i="3" s="1"/>
  <c r="AM62" i="3"/>
  <c r="AJ62" i="3"/>
  <c r="AN62" i="3" s="1"/>
  <c r="AI62" i="3"/>
  <c r="AH62" i="3"/>
  <c r="AL62" i="3" s="1"/>
  <c r="AQ62" i="3" s="1"/>
  <c r="AR62" i="3" s="1"/>
  <c r="AG62" i="3"/>
  <c r="AF62" i="3"/>
  <c r="AE62" i="3"/>
  <c r="AV61" i="3"/>
  <c r="AT61" i="3"/>
  <c r="AU61" i="3" s="1"/>
  <c r="AS61" i="3"/>
  <c r="AP61" i="3"/>
  <c r="AK61" i="3" s="1"/>
  <c r="AO61" i="3" s="1"/>
  <c r="AM61" i="3"/>
  <c r="AL61" i="3"/>
  <c r="AQ61" i="3" s="1"/>
  <c r="AR61" i="3" s="1"/>
  <c r="AJ61" i="3"/>
  <c r="AN61" i="3" s="1"/>
  <c r="AI61" i="3"/>
  <c r="AH61" i="3"/>
  <c r="AG61" i="3"/>
  <c r="AF61" i="3"/>
  <c r="AE61" i="3"/>
  <c r="AV60" i="3"/>
  <c r="AU60" i="3"/>
  <c r="AT60" i="3"/>
  <c r="AS60" i="3"/>
  <c r="AP60" i="3"/>
  <c r="AO60" i="3"/>
  <c r="AM60" i="3"/>
  <c r="AK60" i="3"/>
  <c r="AJ60" i="3"/>
  <c r="AN60" i="3" s="1"/>
  <c r="AI60" i="3"/>
  <c r="AH60" i="3"/>
  <c r="AL60" i="3" s="1"/>
  <c r="AG60" i="3"/>
  <c r="AF60" i="3"/>
  <c r="AE60" i="3"/>
  <c r="AV59" i="3"/>
  <c r="AU59" i="3"/>
  <c r="AT59" i="3"/>
  <c r="AS59" i="3"/>
  <c r="AP59" i="3"/>
  <c r="AK59" i="3" s="1"/>
  <c r="AO59" i="3" s="1"/>
  <c r="AN59" i="3"/>
  <c r="AM59" i="3"/>
  <c r="AJ59" i="3"/>
  <c r="AI59" i="3"/>
  <c r="AH59" i="3"/>
  <c r="AL59" i="3" s="1"/>
  <c r="AQ59" i="3" s="1"/>
  <c r="AR59" i="3" s="1"/>
  <c r="AG59" i="3"/>
  <c r="AF59" i="3"/>
  <c r="AE59" i="3"/>
  <c r="AV58" i="3"/>
  <c r="AU58" i="3"/>
  <c r="AT58" i="3"/>
  <c r="AS58" i="3"/>
  <c r="AQ58" i="3"/>
  <c r="AR58" i="3" s="1"/>
  <c r="AP58" i="3"/>
  <c r="AK58" i="3" s="1"/>
  <c r="AO58" i="3" s="1"/>
  <c r="AM58" i="3"/>
  <c r="AJ58" i="3"/>
  <c r="AN58" i="3" s="1"/>
  <c r="AI58" i="3"/>
  <c r="AH58" i="3"/>
  <c r="AL58" i="3" s="1"/>
  <c r="AG58" i="3"/>
  <c r="AF58" i="3"/>
  <c r="AE58" i="3"/>
  <c r="AD58" i="3" s="1"/>
  <c r="AV57" i="3"/>
  <c r="AT57" i="3"/>
  <c r="AU57" i="3" s="1"/>
  <c r="AS57" i="3"/>
  <c r="AP57" i="3"/>
  <c r="AK57" i="3" s="1"/>
  <c r="AO57" i="3" s="1"/>
  <c r="AM57" i="3"/>
  <c r="AJ57" i="3"/>
  <c r="AN57" i="3" s="1"/>
  <c r="AI57" i="3"/>
  <c r="AH57" i="3"/>
  <c r="AL57" i="3" s="1"/>
  <c r="AG57" i="3"/>
  <c r="AF57" i="3"/>
  <c r="AE57" i="3"/>
  <c r="AV56" i="3"/>
  <c r="AU56" i="3"/>
  <c r="AT56" i="3"/>
  <c r="AS56" i="3"/>
  <c r="AP56" i="3"/>
  <c r="AM56" i="3"/>
  <c r="AK56" i="3"/>
  <c r="AO56" i="3" s="1"/>
  <c r="AJ56" i="3"/>
  <c r="AN56" i="3" s="1"/>
  <c r="AI56" i="3"/>
  <c r="AH56" i="3"/>
  <c r="AL56" i="3" s="1"/>
  <c r="AG56" i="3"/>
  <c r="AF56" i="3"/>
  <c r="AE56" i="3"/>
  <c r="AV55" i="3"/>
  <c r="AU55" i="3"/>
  <c r="AT55" i="3"/>
  <c r="AS55" i="3"/>
  <c r="AP55" i="3"/>
  <c r="AK55" i="3" s="1"/>
  <c r="AO55" i="3" s="1"/>
  <c r="AM55" i="3"/>
  <c r="AJ55" i="3"/>
  <c r="AN55" i="3" s="1"/>
  <c r="AI55" i="3"/>
  <c r="AH55" i="3"/>
  <c r="AL55" i="3" s="1"/>
  <c r="AG55" i="3"/>
  <c r="AF55" i="3"/>
  <c r="AE55" i="3"/>
  <c r="AV54" i="3"/>
  <c r="AU54" i="3"/>
  <c r="AT54" i="3"/>
  <c r="AS54" i="3"/>
  <c r="AP54" i="3"/>
  <c r="AK54" i="3" s="1"/>
  <c r="AO54" i="3" s="1"/>
  <c r="AM54" i="3"/>
  <c r="AJ54" i="3"/>
  <c r="AN54" i="3" s="1"/>
  <c r="AI54" i="3"/>
  <c r="AH54" i="3"/>
  <c r="AL54" i="3" s="1"/>
  <c r="AQ54" i="3" s="1"/>
  <c r="AR54" i="3" s="1"/>
  <c r="AG54" i="3"/>
  <c r="AF54" i="3"/>
  <c r="AE54" i="3"/>
  <c r="AV53" i="3"/>
  <c r="AT53" i="3"/>
  <c r="AU53" i="3" s="1"/>
  <c r="AS53" i="3"/>
  <c r="AP53" i="3"/>
  <c r="AK53" i="3" s="1"/>
  <c r="AO53" i="3" s="1"/>
  <c r="AM53" i="3"/>
  <c r="AL53" i="3"/>
  <c r="AQ53" i="3" s="1"/>
  <c r="AR53" i="3" s="1"/>
  <c r="AJ53" i="3"/>
  <c r="AN53" i="3" s="1"/>
  <c r="AI53" i="3"/>
  <c r="AH53" i="3"/>
  <c r="AG53" i="3"/>
  <c r="AF53" i="3"/>
  <c r="AE53" i="3"/>
  <c r="AV52" i="3"/>
  <c r="AU52" i="3"/>
  <c r="AT52" i="3"/>
  <c r="AS52" i="3"/>
  <c r="AP52" i="3"/>
  <c r="AO52" i="3"/>
  <c r="AM52" i="3"/>
  <c r="AK52" i="3"/>
  <c r="AJ52" i="3"/>
  <c r="AN52" i="3" s="1"/>
  <c r="AI52" i="3"/>
  <c r="AH52" i="3"/>
  <c r="AL52" i="3" s="1"/>
  <c r="AG52" i="3"/>
  <c r="AF52" i="3"/>
  <c r="AE52" i="3"/>
  <c r="AV51" i="3"/>
  <c r="AU51" i="3"/>
  <c r="AT51" i="3"/>
  <c r="AS51" i="3"/>
  <c r="AP51" i="3"/>
  <c r="AK51" i="3" s="1"/>
  <c r="AO51" i="3" s="1"/>
  <c r="AN51" i="3"/>
  <c r="AM51" i="3"/>
  <c r="AJ51" i="3"/>
  <c r="AI51" i="3"/>
  <c r="AH51" i="3"/>
  <c r="AL51" i="3" s="1"/>
  <c r="AQ51" i="3" s="1"/>
  <c r="AR51" i="3" s="1"/>
  <c r="AG51" i="3"/>
  <c r="AF51" i="3"/>
  <c r="AE51" i="3"/>
  <c r="AV50" i="3"/>
  <c r="AU50" i="3"/>
  <c r="AT50" i="3"/>
  <c r="AS50" i="3"/>
  <c r="AQ50" i="3"/>
  <c r="AR50" i="3" s="1"/>
  <c r="AP50" i="3"/>
  <c r="AK50" i="3" s="1"/>
  <c r="AO50" i="3" s="1"/>
  <c r="AM50" i="3"/>
  <c r="AJ50" i="3"/>
  <c r="AN50" i="3" s="1"/>
  <c r="AI50" i="3"/>
  <c r="AH50" i="3"/>
  <c r="AL50" i="3" s="1"/>
  <c r="AG50" i="3"/>
  <c r="AF50" i="3"/>
  <c r="AE50" i="3"/>
  <c r="AD50" i="3" s="1"/>
  <c r="AV49" i="3"/>
  <c r="AT49" i="3"/>
  <c r="AU49" i="3" s="1"/>
  <c r="AS49" i="3"/>
  <c r="AP49" i="3"/>
  <c r="AK49" i="3" s="1"/>
  <c r="AO49" i="3" s="1"/>
  <c r="AM49" i="3"/>
  <c r="AJ49" i="3"/>
  <c r="AN49" i="3" s="1"/>
  <c r="AI49" i="3"/>
  <c r="AH49" i="3"/>
  <c r="AL49" i="3" s="1"/>
  <c r="AG49" i="3"/>
  <c r="AF49" i="3"/>
  <c r="AE49" i="3"/>
  <c r="AV48" i="3"/>
  <c r="AU48" i="3"/>
  <c r="AT48" i="3"/>
  <c r="AS48" i="3"/>
  <c r="AP48" i="3"/>
  <c r="AM48" i="3"/>
  <c r="AK48" i="3"/>
  <c r="AO48" i="3" s="1"/>
  <c r="AJ48" i="3"/>
  <c r="AN48" i="3" s="1"/>
  <c r="AI48" i="3"/>
  <c r="AH48" i="3"/>
  <c r="AL48" i="3" s="1"/>
  <c r="AG48" i="3"/>
  <c r="AF48" i="3"/>
  <c r="AE48" i="3"/>
  <c r="AV47" i="3"/>
  <c r="AU47" i="3"/>
  <c r="AT47" i="3"/>
  <c r="AS47" i="3"/>
  <c r="AP47" i="3"/>
  <c r="AK47" i="3" s="1"/>
  <c r="AO47" i="3" s="1"/>
  <c r="AM47" i="3"/>
  <c r="AJ47" i="3"/>
  <c r="AN47" i="3" s="1"/>
  <c r="AI47" i="3"/>
  <c r="AH47" i="3"/>
  <c r="AL47" i="3" s="1"/>
  <c r="AG47" i="3"/>
  <c r="AF47" i="3"/>
  <c r="AE47" i="3"/>
  <c r="AV46" i="3"/>
  <c r="AU46" i="3"/>
  <c r="AT46" i="3"/>
  <c r="AS46" i="3"/>
  <c r="AP46" i="3"/>
  <c r="AK46" i="3" s="1"/>
  <c r="AO46" i="3" s="1"/>
  <c r="AM46" i="3"/>
  <c r="AJ46" i="3"/>
  <c r="AN46" i="3" s="1"/>
  <c r="AI46" i="3"/>
  <c r="AH46" i="3"/>
  <c r="AL46" i="3" s="1"/>
  <c r="AQ46" i="3" s="1"/>
  <c r="AR46" i="3" s="1"/>
  <c r="AG46" i="3"/>
  <c r="AF46" i="3"/>
  <c r="AE46" i="3"/>
  <c r="AV45" i="3"/>
  <c r="AT45" i="3"/>
  <c r="AU45" i="3" s="1"/>
  <c r="AS45" i="3"/>
  <c r="AP45" i="3"/>
  <c r="AK45" i="3" s="1"/>
  <c r="AO45" i="3" s="1"/>
  <c r="AM45" i="3"/>
  <c r="AL45" i="3"/>
  <c r="AQ45" i="3" s="1"/>
  <c r="AR45" i="3" s="1"/>
  <c r="AJ45" i="3"/>
  <c r="AN45" i="3" s="1"/>
  <c r="AI45" i="3"/>
  <c r="AH45" i="3"/>
  <c r="AG45" i="3"/>
  <c r="AF45" i="3"/>
  <c r="AE45" i="3"/>
  <c r="AV44" i="3"/>
  <c r="AU44" i="3"/>
  <c r="AT44" i="3"/>
  <c r="AS44" i="3"/>
  <c r="AP44" i="3"/>
  <c r="AO44" i="3"/>
  <c r="AM44" i="3"/>
  <c r="AK44" i="3"/>
  <c r="AJ44" i="3"/>
  <c r="AN44" i="3" s="1"/>
  <c r="AI44" i="3"/>
  <c r="AH44" i="3"/>
  <c r="AL44" i="3" s="1"/>
  <c r="AG44" i="3"/>
  <c r="AF44" i="3"/>
  <c r="AE44" i="3"/>
  <c r="AV43" i="3"/>
  <c r="AU43" i="3"/>
  <c r="AT43" i="3"/>
  <c r="AS43" i="3"/>
  <c r="AP43" i="3"/>
  <c r="AK43" i="3" s="1"/>
  <c r="AO43" i="3" s="1"/>
  <c r="AN43" i="3"/>
  <c r="AM43" i="3"/>
  <c r="AJ43" i="3"/>
  <c r="AI43" i="3"/>
  <c r="AH43" i="3"/>
  <c r="AL43" i="3" s="1"/>
  <c r="AQ43" i="3" s="1"/>
  <c r="AR43" i="3" s="1"/>
  <c r="AG43" i="3"/>
  <c r="AF43" i="3"/>
  <c r="AE43" i="3"/>
  <c r="AV42" i="3"/>
  <c r="AU42" i="3"/>
  <c r="AT42" i="3"/>
  <c r="AS42" i="3"/>
  <c r="AQ42" i="3"/>
  <c r="AR42" i="3" s="1"/>
  <c r="AP42" i="3"/>
  <c r="AK42" i="3" s="1"/>
  <c r="AO42" i="3" s="1"/>
  <c r="AM42" i="3"/>
  <c r="AJ42" i="3"/>
  <c r="AN42" i="3" s="1"/>
  <c r="AI42" i="3"/>
  <c r="AH42" i="3"/>
  <c r="AL42" i="3" s="1"/>
  <c r="AG42" i="3"/>
  <c r="AF42" i="3"/>
  <c r="AE42" i="3"/>
  <c r="AD42" i="3" s="1"/>
  <c r="AV41" i="3"/>
  <c r="AT41" i="3"/>
  <c r="AU41" i="3" s="1"/>
  <c r="AS41" i="3"/>
  <c r="AP41" i="3"/>
  <c r="AK41" i="3" s="1"/>
  <c r="AO41" i="3" s="1"/>
  <c r="AM41" i="3"/>
  <c r="AJ41" i="3"/>
  <c r="AN41" i="3" s="1"/>
  <c r="AI41" i="3"/>
  <c r="AH41" i="3"/>
  <c r="AL41" i="3" s="1"/>
  <c r="AG41" i="3"/>
  <c r="AF41" i="3"/>
  <c r="AE41" i="3"/>
  <c r="AV40" i="3"/>
  <c r="AU40" i="3"/>
  <c r="AT40" i="3"/>
  <c r="AS40" i="3"/>
  <c r="AP40" i="3"/>
  <c r="AM40" i="3"/>
  <c r="AK40" i="3"/>
  <c r="AO40" i="3" s="1"/>
  <c r="AJ40" i="3"/>
  <c r="AN40" i="3" s="1"/>
  <c r="AI40" i="3"/>
  <c r="AH40" i="3"/>
  <c r="AL40" i="3" s="1"/>
  <c r="AG40" i="3"/>
  <c r="AF40" i="3"/>
  <c r="AE40" i="3"/>
  <c r="AV39" i="3"/>
  <c r="AU39" i="3"/>
  <c r="AT39" i="3"/>
  <c r="AS39" i="3"/>
  <c r="AP39" i="3"/>
  <c r="AK39" i="3" s="1"/>
  <c r="AO39" i="3" s="1"/>
  <c r="AM39" i="3"/>
  <c r="AJ39" i="3"/>
  <c r="AN39" i="3" s="1"/>
  <c r="AI39" i="3"/>
  <c r="AH39" i="3"/>
  <c r="AL39" i="3" s="1"/>
  <c r="AG39" i="3"/>
  <c r="AF39" i="3"/>
  <c r="AE39" i="3"/>
  <c r="AV38" i="3"/>
  <c r="AU38" i="3"/>
  <c r="AT38" i="3"/>
  <c r="AS38" i="3"/>
  <c r="AP38" i="3"/>
  <c r="AK38" i="3" s="1"/>
  <c r="AO38" i="3" s="1"/>
  <c r="AM38" i="3"/>
  <c r="AJ38" i="3"/>
  <c r="AN38" i="3" s="1"/>
  <c r="AQ38" i="3" s="1"/>
  <c r="AR38" i="3" s="1"/>
  <c r="AI38" i="3"/>
  <c r="AH38" i="3"/>
  <c r="AL38" i="3" s="1"/>
  <c r="AG38" i="3"/>
  <c r="AF38" i="3"/>
  <c r="AE38" i="3"/>
  <c r="AV37" i="3"/>
  <c r="AT37" i="3"/>
  <c r="AU37" i="3" s="1"/>
  <c r="AS37" i="3"/>
  <c r="AP37" i="3"/>
  <c r="AK37" i="3" s="1"/>
  <c r="AO37" i="3" s="1"/>
  <c r="AM37" i="3"/>
  <c r="AL37" i="3"/>
  <c r="AQ37" i="3" s="1"/>
  <c r="AR37" i="3" s="1"/>
  <c r="AJ37" i="3"/>
  <c r="AN37" i="3" s="1"/>
  <c r="AI37" i="3"/>
  <c r="AH37" i="3"/>
  <c r="AG37" i="3"/>
  <c r="AF37" i="3"/>
  <c r="AE37" i="3"/>
  <c r="AV36" i="3"/>
  <c r="AU36" i="3"/>
  <c r="AT36" i="3"/>
  <c r="AS36" i="3"/>
  <c r="AP36" i="3"/>
  <c r="AO36" i="3"/>
  <c r="AM36" i="3"/>
  <c r="AK36" i="3"/>
  <c r="AJ36" i="3"/>
  <c r="AN36" i="3" s="1"/>
  <c r="AI36" i="3"/>
  <c r="AH36" i="3"/>
  <c r="AL36" i="3" s="1"/>
  <c r="AG36" i="3"/>
  <c r="AF36" i="3"/>
  <c r="AE36" i="3"/>
  <c r="AV35" i="3"/>
  <c r="AU35" i="3"/>
  <c r="AT35" i="3"/>
  <c r="AS35" i="3"/>
  <c r="AP35" i="3"/>
  <c r="AK35" i="3" s="1"/>
  <c r="AO35" i="3" s="1"/>
  <c r="AN35" i="3"/>
  <c r="AM35" i="3"/>
  <c r="AJ35" i="3"/>
  <c r="AI35" i="3"/>
  <c r="AH35" i="3"/>
  <c r="AL35" i="3" s="1"/>
  <c r="AQ35" i="3" s="1"/>
  <c r="AR35" i="3" s="1"/>
  <c r="AG35" i="3"/>
  <c r="AF35" i="3"/>
  <c r="AE35" i="3"/>
  <c r="AV34" i="3"/>
  <c r="AU34" i="3"/>
  <c r="AT34" i="3"/>
  <c r="AS34" i="3"/>
  <c r="AQ34" i="3"/>
  <c r="AR34" i="3" s="1"/>
  <c r="AP34" i="3"/>
  <c r="AK34" i="3" s="1"/>
  <c r="AO34" i="3" s="1"/>
  <c r="AM34" i="3"/>
  <c r="AJ34" i="3"/>
  <c r="AN34" i="3" s="1"/>
  <c r="AI34" i="3"/>
  <c r="AH34" i="3"/>
  <c r="AL34" i="3" s="1"/>
  <c r="AG34" i="3"/>
  <c r="AF34" i="3"/>
  <c r="AE34" i="3"/>
  <c r="AD34" i="3" s="1"/>
  <c r="AV33" i="3"/>
  <c r="AT33" i="3"/>
  <c r="AU33" i="3" s="1"/>
  <c r="AS33" i="3"/>
  <c r="AP33" i="3"/>
  <c r="AK33" i="3" s="1"/>
  <c r="AO33" i="3" s="1"/>
  <c r="AM33" i="3"/>
  <c r="AJ33" i="3"/>
  <c r="AN33" i="3" s="1"/>
  <c r="AI33" i="3"/>
  <c r="AH33" i="3"/>
  <c r="AL33" i="3" s="1"/>
  <c r="AG33" i="3"/>
  <c r="AF33" i="3"/>
  <c r="AE33" i="3"/>
  <c r="AV32" i="3"/>
  <c r="AU32" i="3"/>
  <c r="AT32" i="3"/>
  <c r="AS32" i="3"/>
  <c r="AP32" i="3"/>
  <c r="AM32" i="3"/>
  <c r="AK32" i="3"/>
  <c r="AO32" i="3" s="1"/>
  <c r="AJ32" i="3"/>
  <c r="AN32" i="3" s="1"/>
  <c r="AI32" i="3"/>
  <c r="AH32" i="3"/>
  <c r="AL32" i="3" s="1"/>
  <c r="AG32" i="3"/>
  <c r="AF32" i="3"/>
  <c r="AE32" i="3"/>
  <c r="AV31" i="3"/>
  <c r="AU31" i="3"/>
  <c r="AT31" i="3"/>
  <c r="AS31" i="3"/>
  <c r="AP31" i="3"/>
  <c r="AK31" i="3" s="1"/>
  <c r="AO31" i="3" s="1"/>
  <c r="AM31" i="3"/>
  <c r="AJ31" i="3"/>
  <c r="AN31" i="3" s="1"/>
  <c r="AI31" i="3"/>
  <c r="AH31" i="3"/>
  <c r="AL31" i="3" s="1"/>
  <c r="AG31" i="3"/>
  <c r="AF31" i="3"/>
  <c r="AE31" i="3"/>
  <c r="AV30" i="3"/>
  <c r="AU30" i="3"/>
  <c r="AT30" i="3"/>
  <c r="AS30" i="3"/>
  <c r="AP30" i="3"/>
  <c r="AK30" i="3" s="1"/>
  <c r="AO30" i="3" s="1"/>
  <c r="AM30" i="3"/>
  <c r="AJ30" i="3"/>
  <c r="AN30" i="3" s="1"/>
  <c r="AI30" i="3"/>
  <c r="AH30" i="3"/>
  <c r="AL30" i="3" s="1"/>
  <c r="AG30" i="3"/>
  <c r="AF30" i="3"/>
  <c r="AE30" i="3"/>
  <c r="AV29" i="3"/>
  <c r="AT29" i="3"/>
  <c r="AU29" i="3" s="1"/>
  <c r="AS29" i="3"/>
  <c r="AP29" i="3"/>
  <c r="AK29" i="3" s="1"/>
  <c r="AO29" i="3" s="1"/>
  <c r="AM29" i="3"/>
  <c r="AJ29" i="3"/>
  <c r="AN29" i="3" s="1"/>
  <c r="AI29" i="3"/>
  <c r="AH29" i="3"/>
  <c r="AL29" i="3" s="1"/>
  <c r="AQ29" i="3" s="1"/>
  <c r="AR29" i="3" s="1"/>
  <c r="AG29" i="3"/>
  <c r="AF29" i="3"/>
  <c r="AE29" i="3"/>
  <c r="AV28" i="3"/>
  <c r="AU28" i="3"/>
  <c r="AT28" i="3"/>
  <c r="AS28" i="3"/>
  <c r="AP28" i="3"/>
  <c r="AM28" i="3"/>
  <c r="AK28" i="3"/>
  <c r="AO28" i="3" s="1"/>
  <c r="AJ28" i="3"/>
  <c r="AN28" i="3" s="1"/>
  <c r="AI28" i="3"/>
  <c r="AH28" i="3"/>
  <c r="AL28" i="3" s="1"/>
  <c r="AG28" i="3"/>
  <c r="AF28" i="3"/>
  <c r="AE28" i="3"/>
  <c r="AV27" i="3"/>
  <c r="AU27" i="3"/>
  <c r="AT27" i="3"/>
  <c r="AS27" i="3"/>
  <c r="AP27" i="3"/>
  <c r="AK27" i="3" s="1"/>
  <c r="AO27" i="3" s="1"/>
  <c r="AM27" i="3"/>
  <c r="AJ27" i="3"/>
  <c r="AN27" i="3" s="1"/>
  <c r="AQ27" i="3" s="1"/>
  <c r="AR27" i="3" s="1"/>
  <c r="AI27" i="3"/>
  <c r="AH27" i="3"/>
  <c r="AL27" i="3" s="1"/>
  <c r="AG27" i="3"/>
  <c r="AF27" i="3"/>
  <c r="AE27" i="3"/>
  <c r="AV26" i="3"/>
  <c r="AU26" i="3"/>
  <c r="AT26" i="3"/>
  <c r="AS26" i="3"/>
  <c r="AP26" i="3"/>
  <c r="AK26" i="3" s="1"/>
  <c r="AO26" i="3" s="1"/>
  <c r="AM26" i="3"/>
  <c r="AJ26" i="3"/>
  <c r="AN26" i="3" s="1"/>
  <c r="AI26" i="3"/>
  <c r="AH26" i="3"/>
  <c r="AL26" i="3" s="1"/>
  <c r="AQ26" i="3" s="1"/>
  <c r="AR26" i="3" s="1"/>
  <c r="AG26" i="3"/>
  <c r="AF26" i="3"/>
  <c r="AE26" i="3"/>
  <c r="AD26" i="3" s="1"/>
  <c r="AV25" i="3"/>
  <c r="AT25" i="3"/>
  <c r="AU25" i="3" s="1"/>
  <c r="AS25" i="3"/>
  <c r="AP25" i="3"/>
  <c r="AM25" i="3"/>
  <c r="AK25" i="3"/>
  <c r="AO25" i="3" s="1"/>
  <c r="AJ25" i="3"/>
  <c r="AN25" i="3" s="1"/>
  <c r="AI25" i="3"/>
  <c r="AH25" i="3"/>
  <c r="AL25" i="3" s="1"/>
  <c r="AG25" i="3"/>
  <c r="AF25" i="3"/>
  <c r="AE25" i="3"/>
  <c r="AV24" i="3"/>
  <c r="AU24" i="3"/>
  <c r="AT24" i="3"/>
  <c r="AS24" i="3"/>
  <c r="AP24" i="3"/>
  <c r="AN24" i="3"/>
  <c r="AK24" i="3"/>
  <c r="AO24" i="3" s="1"/>
  <c r="AJ24" i="3"/>
  <c r="AI24" i="3"/>
  <c r="AM24" i="3" s="1"/>
  <c r="AH24" i="3"/>
  <c r="AL24" i="3" s="1"/>
  <c r="AG24" i="3"/>
  <c r="AF24" i="3"/>
  <c r="AE24" i="3"/>
  <c r="AV23" i="3"/>
  <c r="AU23" i="3"/>
  <c r="AT23" i="3"/>
  <c r="AS23" i="3"/>
  <c r="AP23" i="3"/>
  <c r="AK23" i="3" s="1"/>
  <c r="AO23" i="3" s="1"/>
  <c r="AM23" i="3"/>
  <c r="AJ23" i="3"/>
  <c r="AN23" i="3" s="1"/>
  <c r="AQ23" i="3" s="1"/>
  <c r="AR23" i="3" s="1"/>
  <c r="AI23" i="3"/>
  <c r="AH23" i="3"/>
  <c r="AL23" i="3" s="1"/>
  <c r="AG23" i="3"/>
  <c r="AF23" i="3"/>
  <c r="AE23" i="3"/>
  <c r="AV22" i="3"/>
  <c r="AU22" i="3"/>
  <c r="AT22" i="3"/>
  <c r="AS22" i="3"/>
  <c r="AP22" i="3"/>
  <c r="AK22" i="3" s="1"/>
  <c r="AO22" i="3" s="1"/>
  <c r="AM22" i="3"/>
  <c r="AJ22" i="3"/>
  <c r="AN22" i="3" s="1"/>
  <c r="AI22" i="3"/>
  <c r="AH22" i="3"/>
  <c r="AL22" i="3" s="1"/>
  <c r="AQ22" i="3" s="1"/>
  <c r="AR22" i="3" s="1"/>
  <c r="AG22" i="3"/>
  <c r="AF22" i="3"/>
  <c r="AE22" i="3"/>
  <c r="AD22" i="3" s="1"/>
  <c r="AV21" i="3"/>
  <c r="AT21" i="3"/>
  <c r="AU21" i="3" s="1"/>
  <c r="AS21" i="3"/>
  <c r="AP21" i="3"/>
  <c r="AM21" i="3"/>
  <c r="AK21" i="3"/>
  <c r="AO21" i="3" s="1"/>
  <c r="AJ21" i="3"/>
  <c r="AN21" i="3" s="1"/>
  <c r="AI21" i="3"/>
  <c r="AH21" i="3"/>
  <c r="AL21" i="3" s="1"/>
  <c r="AG21" i="3"/>
  <c r="AF21" i="3"/>
  <c r="AE21" i="3"/>
  <c r="AV20" i="3"/>
  <c r="AU20" i="3"/>
  <c r="AT20" i="3"/>
  <c r="AS20" i="3"/>
  <c r="AP20" i="3"/>
  <c r="AN20" i="3"/>
  <c r="AM20" i="3"/>
  <c r="AK20" i="3"/>
  <c r="AO20" i="3" s="1"/>
  <c r="AJ20" i="3"/>
  <c r="AI20" i="3"/>
  <c r="AH20" i="3"/>
  <c r="AL20" i="3" s="1"/>
  <c r="AG20" i="3"/>
  <c r="AF20" i="3"/>
  <c r="AE20" i="3"/>
  <c r="AV19" i="3"/>
  <c r="AU19" i="3"/>
  <c r="AT19" i="3"/>
  <c r="AS19" i="3"/>
  <c r="AP19" i="3"/>
  <c r="AK19" i="3" s="1"/>
  <c r="AO19" i="3" s="1"/>
  <c r="AN19" i="3"/>
  <c r="AM19" i="3"/>
  <c r="AJ19" i="3"/>
  <c r="AI19" i="3"/>
  <c r="AH19" i="3"/>
  <c r="AL19" i="3" s="1"/>
  <c r="AQ19" i="3" s="1"/>
  <c r="AR19" i="3" s="1"/>
  <c r="AG19" i="3"/>
  <c r="AF19" i="3"/>
  <c r="AE19" i="3"/>
  <c r="AV18" i="3"/>
  <c r="AU18" i="3"/>
  <c r="AT18" i="3"/>
  <c r="AS18" i="3"/>
  <c r="AP18" i="3"/>
  <c r="AK18" i="3" s="1"/>
  <c r="AO18" i="3" s="1"/>
  <c r="AM18" i="3"/>
  <c r="AJ18" i="3"/>
  <c r="AN18" i="3" s="1"/>
  <c r="AI18" i="3"/>
  <c r="AH18" i="3"/>
  <c r="AL18" i="3" s="1"/>
  <c r="AQ18" i="3" s="1"/>
  <c r="AR18" i="3" s="1"/>
  <c r="AG18" i="3"/>
  <c r="AF18" i="3"/>
  <c r="AE18" i="3"/>
  <c r="AD18" i="3" s="1"/>
  <c r="AV17" i="3"/>
  <c r="AT17" i="3"/>
  <c r="AU17" i="3" s="1"/>
  <c r="AS17" i="3"/>
  <c r="AP17" i="3"/>
  <c r="AM17" i="3"/>
  <c r="AK17" i="3"/>
  <c r="AO17" i="3" s="1"/>
  <c r="AJ17" i="3"/>
  <c r="AN17" i="3" s="1"/>
  <c r="AI17" i="3"/>
  <c r="AH17" i="3"/>
  <c r="AL17" i="3" s="1"/>
  <c r="AG17" i="3"/>
  <c r="AF17" i="3"/>
  <c r="AE17" i="3"/>
  <c r="AV16" i="3"/>
  <c r="AU16" i="3"/>
  <c r="AT16" i="3"/>
  <c r="AS16" i="3"/>
  <c r="AP16" i="3"/>
  <c r="AO16" i="3"/>
  <c r="AN16" i="3"/>
  <c r="AM16" i="3"/>
  <c r="AK16" i="3"/>
  <c r="AJ16" i="3"/>
  <c r="AI16" i="3"/>
  <c r="AH16" i="3"/>
  <c r="AL16" i="3" s="1"/>
  <c r="AG16" i="3"/>
  <c r="AF16" i="3"/>
  <c r="AE16" i="3"/>
  <c r="AV15" i="3"/>
  <c r="AU15" i="3"/>
  <c r="AT15" i="3"/>
  <c r="AS15" i="3"/>
  <c r="AP15" i="3"/>
  <c r="AK15" i="3" s="1"/>
  <c r="AO15" i="3" s="1"/>
  <c r="AN15" i="3"/>
  <c r="AM15" i="3"/>
  <c r="AJ15" i="3"/>
  <c r="AI15" i="3"/>
  <c r="AH15" i="3"/>
  <c r="AL15" i="3" s="1"/>
  <c r="AQ15" i="3" s="1"/>
  <c r="AR15" i="3" s="1"/>
  <c r="AG15" i="3"/>
  <c r="AF15" i="3"/>
  <c r="AE15" i="3"/>
  <c r="AV14" i="3"/>
  <c r="AT14" i="3"/>
  <c r="AU14" i="3" s="1"/>
  <c r="AS14" i="3"/>
  <c r="AP14" i="3"/>
  <c r="AO14" i="3"/>
  <c r="AM14" i="3"/>
  <c r="AK14" i="3"/>
  <c r="AJ14" i="3"/>
  <c r="AN14" i="3" s="1"/>
  <c r="AI14" i="3"/>
  <c r="AH14" i="3"/>
  <c r="AL14" i="3" s="1"/>
  <c r="AQ14" i="3" s="1"/>
  <c r="AR14" i="3" s="1"/>
  <c r="AG14" i="3"/>
  <c r="AF14" i="3"/>
  <c r="AE14" i="3"/>
  <c r="AD14" i="3" s="1"/>
  <c r="AV13" i="3"/>
  <c r="AT13" i="3"/>
  <c r="AU13" i="3" s="1"/>
  <c r="AS13" i="3"/>
  <c r="AP13" i="3"/>
  <c r="AM13" i="3"/>
  <c r="AK13" i="3"/>
  <c r="AO13" i="3" s="1"/>
  <c r="AJ13" i="3"/>
  <c r="AN13" i="3" s="1"/>
  <c r="AI13" i="3"/>
  <c r="AH13" i="3"/>
  <c r="AL13" i="3" s="1"/>
  <c r="AG13" i="3"/>
  <c r="AF13" i="3"/>
  <c r="AE13" i="3"/>
  <c r="AV12" i="3"/>
  <c r="AU12" i="3"/>
  <c r="AT12" i="3"/>
  <c r="AS12" i="3"/>
  <c r="AP12" i="3"/>
  <c r="AN12" i="3"/>
  <c r="AM12" i="3"/>
  <c r="AK12" i="3"/>
  <c r="AO12" i="3" s="1"/>
  <c r="AJ12" i="3"/>
  <c r="AI12" i="3"/>
  <c r="AH12" i="3"/>
  <c r="AL12" i="3" s="1"/>
  <c r="AQ12" i="3" s="1"/>
  <c r="AR12" i="3" s="1"/>
  <c r="AG12" i="3"/>
  <c r="AF12" i="3"/>
  <c r="AE12" i="3"/>
  <c r="AV11" i="3"/>
  <c r="AT11" i="3"/>
  <c r="AU11" i="3" s="1"/>
  <c r="AS11" i="3"/>
  <c r="AP11" i="3"/>
  <c r="AK11" i="3" s="1"/>
  <c r="AO11" i="3" s="1"/>
  <c r="AN11" i="3"/>
  <c r="AM11" i="3"/>
  <c r="AJ11" i="3"/>
  <c r="AI11" i="3"/>
  <c r="AH11" i="3"/>
  <c r="AL11" i="3" s="1"/>
  <c r="AG11" i="3"/>
  <c r="AF11" i="3"/>
  <c r="AE11" i="3"/>
  <c r="AV10" i="3"/>
  <c r="AT10" i="3"/>
  <c r="AU10" i="3" s="1"/>
  <c r="AS10" i="3"/>
  <c r="AP10" i="3"/>
  <c r="AO10" i="3"/>
  <c r="AM10" i="3"/>
  <c r="AK10" i="3"/>
  <c r="AJ10" i="3"/>
  <c r="AN10" i="3" s="1"/>
  <c r="AI10" i="3"/>
  <c r="AH10" i="3"/>
  <c r="AL10" i="3" s="1"/>
  <c r="AQ10" i="3" s="1"/>
  <c r="AR10" i="3" s="1"/>
  <c r="AG10" i="3"/>
  <c r="AF10" i="3"/>
  <c r="AE10" i="3"/>
  <c r="AV9" i="3"/>
  <c r="AT9" i="3"/>
  <c r="AU9" i="3" s="1"/>
  <c r="AS9" i="3"/>
  <c r="AP9" i="3"/>
  <c r="AM9" i="3"/>
  <c r="AK9" i="3"/>
  <c r="AO9" i="3" s="1"/>
  <c r="AJ9" i="3"/>
  <c r="AN9" i="3" s="1"/>
  <c r="AI9" i="3"/>
  <c r="AH9" i="3"/>
  <c r="AL9" i="3" s="1"/>
  <c r="AQ9" i="3" s="1"/>
  <c r="AR9" i="3" s="1"/>
  <c r="AG9" i="3"/>
  <c r="AF9" i="3"/>
  <c r="AE9" i="3"/>
  <c r="AV8" i="3"/>
  <c r="AU8" i="3"/>
  <c r="AT8" i="3"/>
  <c r="AS8" i="3"/>
  <c r="AP8" i="3"/>
  <c r="AO8" i="3"/>
  <c r="AN8" i="3"/>
  <c r="AM8" i="3"/>
  <c r="AK8" i="3"/>
  <c r="AJ8" i="3"/>
  <c r="AI8" i="3"/>
  <c r="AH8" i="3"/>
  <c r="AL8" i="3" s="1"/>
  <c r="AD8" i="3" s="1"/>
  <c r="AG8" i="3"/>
  <c r="AF8" i="3"/>
  <c r="AE8" i="3"/>
  <c r="AV7" i="3"/>
  <c r="AT7" i="3"/>
  <c r="AU7" i="3" s="1"/>
  <c r="AS7" i="3"/>
  <c r="AP7" i="3"/>
  <c r="AM7" i="3"/>
  <c r="AK7" i="3"/>
  <c r="AO7" i="3" s="1"/>
  <c r="AJ7" i="3"/>
  <c r="AN7" i="3" s="1"/>
  <c r="AI7" i="3"/>
  <c r="AH7" i="3"/>
  <c r="AL7" i="3" s="1"/>
  <c r="AG7" i="3"/>
  <c r="AF7" i="3"/>
  <c r="AE7" i="3"/>
  <c r="AV6" i="3"/>
  <c r="AT6" i="3"/>
  <c r="AU6" i="3" s="1"/>
  <c r="AS6" i="3"/>
  <c r="AP6" i="3"/>
  <c r="AM6" i="3"/>
  <c r="AK6" i="3"/>
  <c r="AO6" i="3" s="1"/>
  <c r="AJ6" i="3"/>
  <c r="AN6" i="3" s="1"/>
  <c r="AI6" i="3"/>
  <c r="AH6" i="3"/>
  <c r="AL6" i="3" s="1"/>
  <c r="AG6" i="3"/>
  <c r="AF6" i="3"/>
  <c r="AE6" i="3"/>
  <c r="AV5" i="3"/>
  <c r="AU5" i="3"/>
  <c r="AT5" i="3"/>
  <c r="AS5" i="3"/>
  <c r="AP5" i="3"/>
  <c r="AM5" i="3"/>
  <c r="AK5" i="3"/>
  <c r="AO5" i="3" s="1"/>
  <c r="AJ5" i="3"/>
  <c r="AN5" i="3" s="1"/>
  <c r="AI5" i="3"/>
  <c r="AH5" i="3"/>
  <c r="AL5" i="3" s="1"/>
  <c r="AQ5" i="3" s="1"/>
  <c r="AR5" i="3" s="1"/>
  <c r="AG5" i="3"/>
  <c r="AF5" i="3"/>
  <c r="AE5" i="3"/>
  <c r="AV4" i="3"/>
  <c r="AT4" i="3"/>
  <c r="AU4" i="3" s="1"/>
  <c r="AS4" i="3"/>
  <c r="AP4" i="3"/>
  <c r="AK4" i="3" s="1"/>
  <c r="AO4" i="3" s="1"/>
  <c r="AM4" i="3"/>
  <c r="AJ4" i="3"/>
  <c r="AN4" i="3" s="1"/>
  <c r="AI4" i="3"/>
  <c r="AH4" i="3"/>
  <c r="AL4" i="3" s="1"/>
  <c r="AG4" i="3"/>
  <c r="AF4" i="3"/>
  <c r="AE4" i="3"/>
  <c r="AD5" i="3" l="1"/>
  <c r="AD10" i="3"/>
  <c r="AQ33" i="3"/>
  <c r="AR33" i="3" s="1"/>
  <c r="AD33" i="3"/>
  <c r="AQ41" i="3"/>
  <c r="AR41" i="3" s="1"/>
  <c r="AD41" i="3"/>
  <c r="AQ49" i="3"/>
  <c r="AR49" i="3" s="1"/>
  <c r="AD49" i="3"/>
  <c r="AQ57" i="3"/>
  <c r="AR57" i="3" s="1"/>
  <c r="AD57" i="3"/>
  <c r="AQ65" i="3"/>
  <c r="AR65" i="3" s="1"/>
  <c r="AD65" i="3"/>
  <c r="AD7" i="3"/>
  <c r="AQ4" i="3"/>
  <c r="AR4" i="3" s="1"/>
  <c r="AD4" i="3"/>
  <c r="AQ6" i="3"/>
  <c r="AR6" i="3" s="1"/>
  <c r="AD13" i="3"/>
  <c r="AD9" i="3"/>
  <c r="AQ69" i="3"/>
  <c r="AR69" i="3" s="1"/>
  <c r="AD69" i="3"/>
  <c r="AQ7" i="3"/>
  <c r="AR7" i="3" s="1"/>
  <c r="AQ11" i="3"/>
  <c r="AR11" i="3" s="1"/>
  <c r="AD11" i="3"/>
  <c r="AD6" i="3"/>
  <c r="AQ13" i="3"/>
  <c r="AR13" i="3" s="1"/>
  <c r="AQ21" i="3"/>
  <c r="AR21" i="3" s="1"/>
  <c r="AD21" i="3"/>
  <c r="AQ73" i="3"/>
  <c r="AR73" i="3" s="1"/>
  <c r="AD73" i="3"/>
  <c r="AQ77" i="3"/>
  <c r="AR77" i="3" s="1"/>
  <c r="AD77" i="3"/>
  <c r="AQ17" i="3"/>
  <c r="AR17" i="3" s="1"/>
  <c r="AD17" i="3"/>
  <c r="AQ25" i="3"/>
  <c r="AR25" i="3" s="1"/>
  <c r="AD25" i="3"/>
  <c r="AD29" i="3"/>
  <c r="AQ30" i="3"/>
  <c r="AR30" i="3" s="1"/>
  <c r="AD30" i="3"/>
  <c r="AQ8" i="3"/>
  <c r="AR8" i="3" s="1"/>
  <c r="AD15" i="3"/>
  <c r="AD16" i="3"/>
  <c r="AD20" i="3"/>
  <c r="AQ28" i="3"/>
  <c r="AR28" i="3" s="1"/>
  <c r="AQ48" i="3"/>
  <c r="AR48" i="3" s="1"/>
  <c r="AQ56" i="3"/>
  <c r="AR56" i="3" s="1"/>
  <c r="AD70" i="3"/>
  <c r="AQ80" i="3"/>
  <c r="AR80" i="3" s="1"/>
  <c r="AD80" i="3"/>
  <c r="AQ84" i="3"/>
  <c r="AR84" i="3" s="1"/>
  <c r="AD84" i="3"/>
  <c r="AQ92" i="3"/>
  <c r="AR92" i="3" s="1"/>
  <c r="AD92" i="3"/>
  <c r="AQ97" i="3"/>
  <c r="AR97" i="3" s="1"/>
  <c r="AD97" i="3"/>
  <c r="AQ32" i="3"/>
  <c r="AR32" i="3" s="1"/>
  <c r="AD19" i="3"/>
  <c r="AD24" i="3"/>
  <c r="AD28" i="3"/>
  <c r="AD32" i="3"/>
  <c r="AD35" i="3"/>
  <c r="AD37" i="3"/>
  <c r="AD40" i="3"/>
  <c r="AD43" i="3"/>
  <c r="AD45" i="3"/>
  <c r="AD48" i="3"/>
  <c r="AD51" i="3"/>
  <c r="AD53" i="3"/>
  <c r="AD56" i="3"/>
  <c r="AD59" i="3"/>
  <c r="AD61" i="3"/>
  <c r="AD64" i="3"/>
  <c r="AD71" i="3"/>
  <c r="AQ72" i="3"/>
  <c r="AR72" i="3" s="1"/>
  <c r="AD75" i="3"/>
  <c r="AQ76" i="3"/>
  <c r="AR76" i="3" s="1"/>
  <c r="AD78" i="3"/>
  <c r="AD85" i="3"/>
  <c r="AD12" i="3"/>
  <c r="AQ24" i="3"/>
  <c r="AR24" i="3" s="1"/>
  <c r="AQ40" i="3"/>
  <c r="AR40" i="3" s="1"/>
  <c r="AQ64" i="3"/>
  <c r="AR64" i="3" s="1"/>
  <c r="AQ16" i="3"/>
  <c r="AR16" i="3" s="1"/>
  <c r="AD23" i="3"/>
  <c r="AD27" i="3"/>
  <c r="AQ31" i="3"/>
  <c r="AR31" i="3" s="1"/>
  <c r="AQ36" i="3"/>
  <c r="AR36" i="3" s="1"/>
  <c r="AD38" i="3"/>
  <c r="AQ39" i="3"/>
  <c r="AR39" i="3" s="1"/>
  <c r="AQ44" i="3"/>
  <c r="AR44" i="3" s="1"/>
  <c r="AD46" i="3"/>
  <c r="AQ47" i="3"/>
  <c r="AR47" i="3" s="1"/>
  <c r="AQ52" i="3"/>
  <c r="AR52" i="3" s="1"/>
  <c r="AD54" i="3"/>
  <c r="AQ55" i="3"/>
  <c r="AR55" i="3" s="1"/>
  <c r="AQ60" i="3"/>
  <c r="AR60" i="3" s="1"/>
  <c r="AD62" i="3"/>
  <c r="AQ63" i="3"/>
  <c r="AR63" i="3" s="1"/>
  <c r="AD67" i="3"/>
  <c r="AQ68" i="3"/>
  <c r="AR68" i="3" s="1"/>
  <c r="AD72" i="3"/>
  <c r="AD76" i="3"/>
  <c r="AQ89" i="3"/>
  <c r="AR89" i="3" s="1"/>
  <c r="AQ20" i="3"/>
  <c r="AR20" i="3" s="1"/>
  <c r="AD31" i="3"/>
  <c r="AD36" i="3"/>
  <c r="AD39" i="3"/>
  <c r="AD44" i="3"/>
  <c r="AD47" i="3"/>
  <c r="AD52" i="3"/>
  <c r="AD55" i="3"/>
  <c r="AD60" i="3"/>
  <c r="AD63" i="3"/>
  <c r="AD68" i="3"/>
  <c r="AD74" i="3"/>
  <c r="AQ75" i="3"/>
  <c r="AR75" i="3" s="1"/>
  <c r="AD79" i="3"/>
  <c r="AQ88" i="3"/>
  <c r="AR88" i="3" s="1"/>
  <c r="AD88" i="3"/>
  <c r="AQ90" i="3"/>
  <c r="AR90" i="3" s="1"/>
  <c r="AD83" i="3"/>
  <c r="AD90" i="3"/>
  <c r="AD96" i="3"/>
  <c r="AQ99" i="3"/>
  <c r="AR99" i="3" s="1"/>
  <c r="AD109" i="3"/>
  <c r="AQ122" i="3"/>
  <c r="AR122" i="3" s="1"/>
  <c r="AD122" i="3"/>
  <c r="AQ147" i="3"/>
  <c r="AR147" i="3" s="1"/>
  <c r="AD147" i="3"/>
  <c r="AD86" i="3"/>
  <c r="AQ96" i="3"/>
  <c r="AR96" i="3" s="1"/>
  <c r="AD99" i="3"/>
  <c r="AD101" i="3"/>
  <c r="AD106" i="3"/>
  <c r="AQ108" i="3"/>
  <c r="AR108" i="3" s="1"/>
  <c r="AQ109" i="3"/>
  <c r="AR109" i="3" s="1"/>
  <c r="AD114" i="3"/>
  <c r="AQ117" i="3"/>
  <c r="AR117" i="3" s="1"/>
  <c r="AD127" i="3"/>
  <c r="AQ83" i="3"/>
  <c r="AR83" i="3" s="1"/>
  <c r="AQ91" i="3"/>
  <c r="AR91" i="3" s="1"/>
  <c r="AQ95" i="3"/>
  <c r="AR95" i="3" s="1"/>
  <c r="AD100" i="3"/>
  <c r="AD102" i="3"/>
  <c r="AQ103" i="3"/>
  <c r="AR103" i="3" s="1"/>
  <c r="AD105" i="3"/>
  <c r="AQ110" i="3"/>
  <c r="AR110" i="3" s="1"/>
  <c r="AD113" i="3"/>
  <c r="AQ118" i="3"/>
  <c r="AR118" i="3" s="1"/>
  <c r="AD123" i="3"/>
  <c r="AD139" i="3"/>
  <c r="AQ139" i="3"/>
  <c r="AR139" i="3" s="1"/>
  <c r="AQ87" i="3"/>
  <c r="AR87" i="3" s="1"/>
  <c r="AD91" i="3"/>
  <c r="AD95" i="3"/>
  <c r="AQ100" i="3"/>
  <c r="AR100" i="3" s="1"/>
  <c r="AD103" i="3"/>
  <c r="AQ104" i="3"/>
  <c r="AR104" i="3" s="1"/>
  <c r="AQ105" i="3"/>
  <c r="AR105" i="3" s="1"/>
  <c r="AD110" i="3"/>
  <c r="AQ112" i="3"/>
  <c r="AR112" i="3" s="1"/>
  <c r="AQ113" i="3"/>
  <c r="AR113" i="3" s="1"/>
  <c r="AD121" i="3"/>
  <c r="AQ125" i="3"/>
  <c r="AR125" i="3" s="1"/>
  <c r="AD125" i="3"/>
  <c r="AD131" i="3"/>
  <c r="AQ120" i="3"/>
  <c r="AR120" i="3" s="1"/>
  <c r="AQ126" i="3"/>
  <c r="AR126" i="3" s="1"/>
  <c r="AQ154" i="3"/>
  <c r="AR154" i="3" s="1"/>
  <c r="AQ155" i="3"/>
  <c r="AR155" i="3" s="1"/>
  <c r="AD155" i="3"/>
  <c r="AQ156" i="3"/>
  <c r="AR156" i="3" s="1"/>
  <c r="AQ162" i="3"/>
  <c r="AR162" i="3" s="1"/>
  <c r="AQ163" i="3"/>
  <c r="AR163" i="3" s="1"/>
  <c r="AD163" i="3"/>
  <c r="AD120" i="3"/>
  <c r="AQ124" i="3"/>
  <c r="AR124" i="3" s="1"/>
  <c r="AQ130" i="3"/>
  <c r="AR130" i="3" s="1"/>
  <c r="AQ133" i="3"/>
  <c r="AR133" i="3" s="1"/>
  <c r="AD138" i="3"/>
  <c r="AD140" i="3"/>
  <c r="AQ141" i="3"/>
  <c r="AR141" i="3" s="1"/>
  <c r="AD142" i="3"/>
  <c r="AQ143" i="3"/>
  <c r="AR143" i="3" s="1"/>
  <c r="AD143" i="3"/>
  <c r="AD145" i="3"/>
  <c r="AQ151" i="3"/>
  <c r="AR151" i="3" s="1"/>
  <c r="AD151" i="3"/>
  <c r="AQ159" i="3"/>
  <c r="AR159" i="3" s="1"/>
  <c r="AD159" i="3"/>
  <c r="AD119" i="3"/>
  <c r="AD124" i="3"/>
  <c r="AD128" i="3"/>
  <c r="AD130" i="3"/>
  <c r="AD141" i="3"/>
  <c r="AD149" i="3"/>
  <c r="AD152" i="3"/>
  <c r="AQ153" i="3"/>
  <c r="AR153" i="3" s="1"/>
  <c r="AD137" i="3"/>
  <c r="AD146" i="3"/>
  <c r="AD150" i="3"/>
  <c r="AD153" i="3"/>
  <c r="AQ158" i="3"/>
  <c r="AR158" i="3" s="1"/>
  <c r="AD166" i="3"/>
  <c r="AD129" i="3"/>
  <c r="AD133" i="3"/>
  <c r="AQ142" i="3"/>
  <c r="AR142" i="3" s="1"/>
  <c r="AD154" i="3"/>
  <c r="AD160" i="3"/>
  <c r="AQ161" i="3"/>
  <c r="AR161" i="3" s="1"/>
  <c r="AQ166" i="3"/>
  <c r="AR166" i="3" s="1"/>
  <c r="AQ150" i="3"/>
  <c r="AR150" i="3" s="1"/>
  <c r="AD156" i="3"/>
  <c r="AQ157" i="3"/>
  <c r="AR157" i="3" s="1"/>
  <c r="AD161" i="3"/>
  <c r="AD162" i="3"/>
  <c r="AD164" i="3"/>
  <c r="AQ165" i="3"/>
  <c r="AR165" i="3" s="1"/>
</calcChain>
</file>

<file path=xl/comments1.xml><?xml version="1.0" encoding="utf-8"?>
<comments xmlns="http://schemas.openxmlformats.org/spreadsheetml/2006/main">
  <authors>
    <author>Diana Maria Toro Giraldo</author>
  </authors>
  <commentList>
    <comment ref="O133" authorId="0" shapeId="0">
      <text>
        <r>
          <rPr>
            <b/>
            <sz val="9"/>
            <color indexed="81"/>
            <rFont val="Tahoma"/>
            <family val="2"/>
          </rPr>
          <t>Diana Maria Toro Giraldo:</t>
        </r>
        <r>
          <rPr>
            <sz val="9"/>
            <color indexed="81"/>
            <rFont val="Tahoma"/>
            <family val="2"/>
          </rPr>
          <t xml:space="preserve">
Trimestral</t>
        </r>
      </text>
    </comment>
    <comment ref="K142" authorId="0" shapeId="0">
      <text>
        <r>
          <rPr>
            <b/>
            <sz val="9"/>
            <color indexed="81"/>
            <rFont val="Tahoma"/>
            <family val="2"/>
          </rPr>
          <t>Diana Maria Toro Giraldo:</t>
        </r>
        <r>
          <rPr>
            <sz val="9"/>
            <color indexed="81"/>
            <rFont val="Tahoma"/>
            <family val="2"/>
          </rPr>
          <t xml:space="preserve">
digita</t>
        </r>
      </text>
    </comment>
    <comment ref="B147" authorId="0" shapeId="0">
      <text>
        <r>
          <rPr>
            <b/>
            <sz val="9"/>
            <color indexed="81"/>
            <rFont val="Tahoma"/>
            <family val="2"/>
          </rPr>
          <t>Diana Maria Toro Giraldo:</t>
        </r>
        <r>
          <rPr>
            <sz val="9"/>
            <color indexed="81"/>
            <rFont val="Tahoma"/>
            <family val="2"/>
          </rPr>
          <t xml:space="preserve">
pendiente de consulta de Yalenis</t>
        </r>
      </text>
    </comment>
  </commentList>
</comments>
</file>

<file path=xl/sharedStrings.xml><?xml version="1.0" encoding="utf-8"?>
<sst xmlns="http://schemas.openxmlformats.org/spreadsheetml/2006/main" count="5518" uniqueCount="852">
  <si>
    <t>MEDIO DE CONSERVACIÓN Y/O SOPORTE</t>
  </si>
  <si>
    <t>IDIOMA</t>
  </si>
  <si>
    <t>NOMBRE O TITULO DE LA CATEGORIA DE INFORMACION</t>
  </si>
  <si>
    <t>DESCRIPCIÓN DEL CONTENIDO DE LA CATEGORIA DE INFORMACION</t>
  </si>
  <si>
    <t>INFORMACIÓN PUBLICADA O DISPONIBLE</t>
  </si>
  <si>
    <t>DOCUMENTO FISICO Ó DIGITAL</t>
  </si>
  <si>
    <t>Grupo de Comunicaciones</t>
  </si>
  <si>
    <t>Grupo de Contabilidad</t>
  </si>
  <si>
    <t>Castellano</t>
  </si>
  <si>
    <t>Informes a Otras Entidades</t>
  </si>
  <si>
    <t>INFORMES</t>
  </si>
  <si>
    <t>Compuesta por documentos de carácter misional, que dan testimonio de la función de vigilancia y control que realiza la Superintendencia.</t>
  </si>
  <si>
    <t>ACTAS</t>
  </si>
  <si>
    <t>PRESUPUESTO</t>
  </si>
  <si>
    <t>- Texto
- Hoja de Cálculo</t>
  </si>
  <si>
    <t>- Texto</t>
  </si>
  <si>
    <t>- Web</t>
  </si>
  <si>
    <t>Orfeo</t>
  </si>
  <si>
    <t>Pagina WEB de la Entidad</t>
  </si>
  <si>
    <t>Informes a Entes de Control</t>
  </si>
  <si>
    <t>Informes de Gestión</t>
  </si>
  <si>
    <t>Plan Anticorrupción y Atención al Ciudadano</t>
  </si>
  <si>
    <t>Plan Estratégico</t>
  </si>
  <si>
    <t>Planes de Acción</t>
  </si>
  <si>
    <t>Anteproyecto de presupuesto</t>
  </si>
  <si>
    <t>Marco de gasto de mediano plazo</t>
  </si>
  <si>
    <t>Proyectos de Inversión SSPD</t>
  </si>
  <si>
    <t>PLANES</t>
  </si>
  <si>
    <t>PROYECTOS</t>
  </si>
  <si>
    <t>Atienden requerimientos de entes de control</t>
  </si>
  <si>
    <t>Constituida por los documentos de carácter administrativo, que dan testimonio de la información requerida por los entes externos de control y vigilancia a la superintendencia.</t>
  </si>
  <si>
    <t>Constituida por los documentos de carácter administrativo que dan testimonio de la Gestion realizada por la Entidad</t>
  </si>
  <si>
    <t>Documento que describe estrategias institucionales para fortalecer las politicas anticorrupcion y atencion al ciudadano generadas por el gobierno</t>
  </si>
  <si>
    <t>Documento que integra los lineamientos estrategico de la Entidad (mision, vision, politica, objetivos)</t>
  </si>
  <si>
    <t>Documento donde se define la planeación y responsabilidades institucionales frente a las disposiciones del PND, a líneas de gobierno complementarias a las establecidas en el PND, como aquellas contenidas en documentos CONPES relacionadas con las competencias de la Entidad y /o líneas de gobierno establecidas en otros escenarios formales o informales.</t>
  </si>
  <si>
    <t>Es el instrumento de programación anual de las metas para dar cumplimiento a lo definido en el plan indicativo y responder a la gestión del día a día, funciones de cada dependencia. A su vez, es el instrumento sobre el cual se realiza la actividad de seguimiento y autoevaluación, de la cual se debe generar información clara y consistente sobre el avance en el cumplimiento de las metas establecidas, que servirá de soporte para la toma de decisiones gerencial y a los procesos de rendición de cuentas y mejoramiento continuo</t>
  </si>
  <si>
    <t>Orientar la preparación del anteproyecto anual de presupuesto y la revisión del marco de gasto de mediano plazo de acuerdo con los lineamientos establecidos por el Gobierno Nacional, con el propósito de facilitar el cumplimiento de la misión y objetivos institucionales.</t>
  </si>
  <si>
    <t>Es la proyección y repriorización de gasto, a través del cual las decisiones presupuestales anuales son conducidas por prioridades de política y disciplinadas por una restricción de recursos de mediano plazo, como resultado de un proceso iterativo de toma de decisiones a través del cual se concilian las restricciones agregadas con la proyección de los costos sectoriales.</t>
  </si>
  <si>
    <t>Se entiende como la unidad operacional de la planeación del desarrollo que vincula recursos públicos (humanos, físicos, monetarios, entre otros) para resolver problemas o necesidades sentidas de la población. Contemplan actividades limitadas en el tiempo, que utilizan total o parcialmente estos recursos, con el fin de crear, ampliar, mejorar o recuperar la capacidad de producción o de provisión de bienes o servicios por parte del Estado.</t>
  </si>
  <si>
    <t>Orfeo, Pagina WEB de la Entidad</t>
  </si>
  <si>
    <t>Pagina WEB de la Entidad y SIGME</t>
  </si>
  <si>
    <t>SISGESTION, pagina WEB</t>
  </si>
  <si>
    <t>Pagina WEB de la Entidad, ORFEO</t>
  </si>
  <si>
    <t>- Texto
- Hoja de Cálculo
- Presentación</t>
  </si>
  <si>
    <t>Plan Indicativo Cuatrienal</t>
  </si>
  <si>
    <t>Actas Comité de Contratación</t>
  </si>
  <si>
    <t>Plan Anual de Adquisiciones</t>
  </si>
  <si>
    <t>PLAN</t>
  </si>
  <si>
    <t>Inventario Individual de Bienes</t>
  </si>
  <si>
    <t xml:space="preserve">INVENTARIO </t>
  </si>
  <si>
    <t>Procesos de Baja de Bienes</t>
  </si>
  <si>
    <t>PROCESOS</t>
  </si>
  <si>
    <t>Programas de Seguros</t>
  </si>
  <si>
    <t>PROGRAMAS</t>
  </si>
  <si>
    <t>Sistema de Gestión Ambiental</t>
  </si>
  <si>
    <t>Caja Menor</t>
  </si>
  <si>
    <t>CAJA MENOR</t>
  </si>
  <si>
    <t>Historial de Infraestructura e Inmuebles</t>
  </si>
  <si>
    <t>HISTORIAS</t>
  </si>
  <si>
    <t>Historial de Vehículos</t>
  </si>
  <si>
    <t xml:space="preserve">Actas de Eliminación de Documentos </t>
  </si>
  <si>
    <t>Consecutivo de Autos</t>
  </si>
  <si>
    <t>CONSECUTIVO DE COMUNICACIONES OFICIALES</t>
  </si>
  <si>
    <t>Consecutivo de Comunicaciones Internas</t>
  </si>
  <si>
    <t>Consecutivo de Comunicaciones Oficiales Enviadas</t>
  </si>
  <si>
    <t>Bancos Terminológicos de Tipos, Series y Sub-Series Documentales.</t>
  </si>
  <si>
    <t xml:space="preserve">INSTRUMENTOS ARCHIVÍSTICOS </t>
  </si>
  <si>
    <t>Inventario Documental</t>
  </si>
  <si>
    <t xml:space="preserve">Mapas de Procesos, Flujos Documentales y la Descripción de Las Funciones de las Unidades Administrativas de la Entidad </t>
  </si>
  <si>
    <t>Modelo de Requisitos Para la Gestión de Documentos Electrónicos.</t>
  </si>
  <si>
    <t>Plan Institucional de Archivos de la Entidad (PINAR)</t>
  </si>
  <si>
    <t>Programa de Gestión Documental</t>
  </si>
  <si>
    <t>Tabla de Retención Documental</t>
  </si>
  <si>
    <t>Tabla de Valoración Documental</t>
  </si>
  <si>
    <t>Tablas de Control de Acceso Para el Establecimiento de Categorías Adecuadas de Derechos y Restricciones de Acceso y Seguridad Aplicables a los Documentos.</t>
  </si>
  <si>
    <t>Planillas de Control de Envío de Correspondencia</t>
  </si>
  <si>
    <t>INSTRUMENTOS DE CONTROL</t>
  </si>
  <si>
    <t xml:space="preserve">Plan de Transferencias Documentales Primarias </t>
  </si>
  <si>
    <t>Plan de Transferencias Documentales Segundarias</t>
  </si>
  <si>
    <t>Consecutivo de Comunicaciones Oficiales Recibidas</t>
  </si>
  <si>
    <t xml:space="preserve">Plan de Conservación Documental </t>
  </si>
  <si>
    <t>Plan de Preservación Digital a Largo Plazo</t>
  </si>
  <si>
    <t>Actas de Comité de Capacitación y Estímulos</t>
  </si>
  <si>
    <t>Convocatoria Externa</t>
  </si>
  <si>
    <t>CONCURSOS</t>
  </si>
  <si>
    <t>Estudios de encargo</t>
  </si>
  <si>
    <t>Planes  de Teletrabajo</t>
  </si>
  <si>
    <t>Programas de Bienestar Social</t>
  </si>
  <si>
    <t>Manual de Evaluación del Desempeño Laboral, Acuerdos de Gestión y Otorgamiento de Incentivos</t>
  </si>
  <si>
    <t>MANUALES</t>
  </si>
  <si>
    <t>Manual de Ingreso, Situaciones Administrativas y Retiro del Servicio</t>
  </si>
  <si>
    <t>Manual de Teletrabajo</t>
  </si>
  <si>
    <t>Manual Prestacional, Salarial y Otros Pagos</t>
  </si>
  <si>
    <t>Plan Anual de Incentivos Institucionales</t>
  </si>
  <si>
    <t>Plan Anual de Vacantes</t>
  </si>
  <si>
    <t>Plan de Previsión de Recursos Humanos</t>
  </si>
  <si>
    <t xml:space="preserve">Plan de Trabajo Anual del Sistema de Gestión de Seguridad y Salud en el Trabajo - SG-SST </t>
  </si>
  <si>
    <t>Plan Estratégico de Talento Humano</t>
  </si>
  <si>
    <t>Plan Institucional de Capacitación</t>
  </si>
  <si>
    <t>Políticas de Seguridad y Salud en el Trabajo</t>
  </si>
  <si>
    <t>POLÍTICAS</t>
  </si>
  <si>
    <t>Informe Estadísticos</t>
  </si>
  <si>
    <t xml:space="preserve">Programa de Participación Ciudadana </t>
  </si>
  <si>
    <t>Queja Reclamo y Sugerencias</t>
  </si>
  <si>
    <t xml:space="preserve">QUEJA, RECLAMO Y SUGERENCIA </t>
  </si>
  <si>
    <t xml:space="preserve">Resoluciones </t>
  </si>
  <si>
    <t>RESOLUCIONES</t>
  </si>
  <si>
    <t>Informe de Calidad del SUI</t>
  </si>
  <si>
    <t>Informes Estadísticos</t>
  </si>
  <si>
    <t>Informes Sectoriales</t>
  </si>
  <si>
    <t xml:space="preserve">INFORMES </t>
  </si>
  <si>
    <t>Plan de Acción Calidad de Agua</t>
  </si>
  <si>
    <t>Plan de Saneamiento y Manejo de Vertimiento</t>
  </si>
  <si>
    <t>Planes de Gestión Integral de Residuos Solidos</t>
  </si>
  <si>
    <t>Informes de Evaluación y Seguimiento</t>
  </si>
  <si>
    <t>Conformado por la documentación de carácter administrativo que da testimonio de las decisiones tomadas por el grupo tematico de gestion financiera, el cual es encargado de coordinar las acciones contractuales de la superintendencia.</t>
  </si>
  <si>
    <t>Conformada por documentos de carácter administrativo, que suministran información sobre las necesidades de contratacion de la Entidad con objeto, valor, rubro presupuestal, área y  tiempo</t>
  </si>
  <si>
    <t>Conformada por documentos de carácter administrativo que son un listado ordenada de bienes y demás cosas valorables, que pertenecen a la entidad y están a cargo de un funcionario.</t>
  </si>
  <si>
    <t>Constituida por documentos de carácter administrativo, que evidencian las salidas definitivas de elementos o bienes de los inventarios de la entidad.</t>
  </si>
  <si>
    <t>Compuesta por los documentos de carácter administrativo, que soportan la cobertura de los riesgos que pueden tener los bienes de la superintendencia.</t>
  </si>
  <si>
    <t>Informes generados por el área para el soporte y evidencia del plan de acción</t>
  </si>
  <si>
    <t>Constituida por documentos de carácter administrativo, que evidencian la planificación de los procesos para alcanzar los compromisos de la política ambiental, acciones necesarias para mejorar su rendimiento.</t>
  </si>
  <si>
    <t>Conformado por la documentación de carácter administrativo, que evidencia la gestión de un fondo creado para manejar pequeñas cantidades de dinero, relacionadas con la actividad de la entidad.</t>
  </si>
  <si>
    <t>Constituida por los documentos que reflejan el mantenimiento, mejora y control sobre la infraestructura a cargo de la entidad.</t>
  </si>
  <si>
    <t>Constituida por los documentos de carácter fiscal, que reflejan la gestión para con los vehiculos de la entidad</t>
  </si>
  <si>
    <t>Conformado por la documentación de carácter administrativo, que da testimonio de las decisiones tomadas por el comité</t>
  </si>
  <si>
    <t>Consecutivo de Autos oficiales generadas por la entidad en el cumplimiento de sus funciones.</t>
  </si>
  <si>
    <t>Constituida por los documentos de carácter administrativo, que evidencia la producción de consecutiva de comunicados internos que se cruzan entre dependencias de la entidad.</t>
  </si>
  <si>
    <t>Constituida por los documentos de carácter administrativo, que evidencia la producción de consecutiva de comunicados oficiales que se cruzan entre la entidad y terceros o sus empleados.</t>
  </si>
  <si>
    <t>Listado de información que maneja la entidad</t>
  </si>
  <si>
    <t>Registro que sirve para identificar la cantidad de expedientes de un archivo</t>
  </si>
  <si>
    <t xml:space="preserve">Documentos de carácter administrativo que establece la representación gráfica que ayudan a visualizar todos los procesos que se llevan al interior de la entidad desde un punto de vista documental y la interrelación entre ellos. </t>
  </si>
  <si>
    <t>Documentos de carácter administrativo que establece en la entidad cuales son los aspectos a tener en cuenta para la administración de documentos que se producen de manera electrónica o aquellos que siendo documentos físicos se someten a algún procedimiento  migrarlo a un formato digital.</t>
  </si>
  <si>
    <t>Plan que describe las actividades a desarrollar según la normatividad archivistica y las necesidades de la entidad</t>
  </si>
  <si>
    <t xml:space="preserve">Instrumento archivistico que determina las actividades a corto, mediano y largo plazo que </t>
  </si>
  <si>
    <t>Instrumento archivistico que identifica el listado de Series, Subseries y tipos documentales de la entidad</t>
  </si>
  <si>
    <t>Instrumento archivistico que identifica el listado de Series, Subseries y tipos documentales del fondo documental</t>
  </si>
  <si>
    <t>Categoriza el nivel de acceso a la documentación</t>
  </si>
  <si>
    <t>Documentos asociados al envio de información que produce la Entidad</t>
  </si>
  <si>
    <t>Transferencias que suceden del archivo de gestion al archivo central en cumplimiento a la aplicación de las TRD.</t>
  </si>
  <si>
    <t>Transferencias que suceden del archivo central al archivo general de la Nacion en cumplimiento a la aplicación de las TRD y a las TVD</t>
  </si>
  <si>
    <t>Información donde se evidencian los Consecutivos de comunicaciones oficiales recibidas por la Superservicios en el actuar misional de la entidad</t>
  </si>
  <si>
    <t xml:space="preserve">Documento archivistico que permite establecer los planes de conservación de los documentos y actividades para conservacion de  la entidad  </t>
  </si>
  <si>
    <t xml:space="preserve">Documento archivistico que permite establecer los planes de preservación de los documentos electronicos a largo plazo, como las actividades para preservación de la entidad  </t>
  </si>
  <si>
    <t>Conformado por la documentación de carácter administrativo, que refleja las decisiones tomadas respecto a las capacitaciones de los funcionarios de la entidad.</t>
  </si>
  <si>
    <t>Constituida por los documentos de carácter administrativo, que reflejan la gestión de la entidad en cumplimiento de la normatividad para proveer mediante concurso de méritos las vacantes definitivas de la planta global</t>
  </si>
  <si>
    <t>Constituida por los documentos de carácter administrativo, que reflejan la gestión de la entidad en cumplimiento de la Ley 909 de 2004, 1085 de 2015 y concordantes</t>
  </si>
  <si>
    <t>Constituida por Documentos de carácter administrativo, que dan testimonio de la relación o vínculo laboral que se establece entre el funcionario y la entidad</t>
  </si>
  <si>
    <t>Informacion relevante para la toma de decision de otorgar la modalidad de teletrabajo a los funcionarios de la Entidad</t>
  </si>
  <si>
    <t>Conformada por los documentos de carácter administrativo, que evidencian la planificación y ejecución de los procesos para alcanzar la calidad de vida de los empleados de la superintendencia</t>
  </si>
  <si>
    <t>Documento que define los lineamientos para la evaluación del Desempeño Laboral de los funcionarios, as{i como los acuerdos de Gestión y Otorgamiento de Incentivos por su desempeño profesional.</t>
  </si>
  <si>
    <t>Documento que define el Ingreso, las situaciones administrativas y el retiro del servicio de los funcionarios.</t>
  </si>
  <si>
    <t>Documento que define las directrices de Teletrabajo para aquellos funcionarios que tienen aprobado esta modalidad.</t>
  </si>
  <si>
    <t>Documento que define los lineamientos relacionados con las novedades y liquidación prestacional, Salarial y Otros Pagos.</t>
  </si>
  <si>
    <t>Documento que define los lineamientos para otorgar los incentivos a los funcionarios de la entidad.</t>
  </si>
  <si>
    <t>Plan que establece los cargos vacantes de la entidad.</t>
  </si>
  <si>
    <t>Plan que establece la previsión del personal para la entidad.</t>
  </si>
  <si>
    <t>Plan que establece las actividades para ejecutar las actividades relacionadas con el SG-SST.</t>
  </si>
  <si>
    <t>Plan que establece los programas que se ejecuta por parte de la Oficina de Talento Humano.</t>
  </si>
  <si>
    <t>Compuesta por documentos de carácter administrativo, que reflejan las actividades de capacitación programadas y ejecutadas por la entidad para los funcionarios.</t>
  </si>
  <si>
    <t>Documento que emite las directrices para el cumplimiento normativo relacionado con el SG-SST.</t>
  </si>
  <si>
    <t>Conformada por documentos de carácter misional que presentan los resultados de diversas investigaciones y tienen como objetivo describir estados de situación que se prestan de forma cuantitativa o en cifras en temas relacionadas con la prestación de los servicios públicos. Informes sectoriales</t>
  </si>
  <si>
    <t>Conformada por documentos de carácter misional, que dan testimonio de las labores de inspección y vigilancia que realiza la superintendencia, donde se reflejan la gestión de los prestadores de servicios públicos en cuanto al cumplimiento de sus funciones.</t>
  </si>
  <si>
    <t>Conformada por documentos de carácter misional, que evidencian el conjunto de metas, acciones, procedimientos y ajustes que la entidad define y pone en marcha en periodos de tiempo determinados en aspectos de la gestión frente a la calidad del agua.</t>
  </si>
  <si>
    <t>Compuesta por los documentos de carácter misional, que evidencia el conjunto de metas, acciones, procedimientos y ajustes que la entidad define y pone en marcha en periodos de tiempo determinados en aspectos de la gestión frente al manejo de vertimiento.</t>
  </si>
  <si>
    <t>Conformada por los documentos de carácter misional, que evidencian el seguimiento y control a los planes de gestion integral de Residuos Solidos del prestador.</t>
  </si>
  <si>
    <t>Conformada por los documentos de carácter administrativo, que dan testimonio de las alertas ciudadanas presentadas por los ciudadanos .</t>
  </si>
  <si>
    <t>Orfeo - SECOP</t>
  </si>
  <si>
    <t>Orfeo, SISGESTION</t>
  </si>
  <si>
    <t>RFWEB, Orfeo</t>
  </si>
  <si>
    <t>Orfeo, SIIF Nacion</t>
  </si>
  <si>
    <t>Orfeo, Aranda</t>
  </si>
  <si>
    <t>Pagina WEB y Orfeo</t>
  </si>
  <si>
    <t>Orfeo, CNSC</t>
  </si>
  <si>
    <t>Orfeo, GRUPO DE TALENTO HUMANO - INTRANET</t>
  </si>
  <si>
    <t>SIGME</t>
  </si>
  <si>
    <t>Orfeo, Drive, pagina WEB, SIGME</t>
  </si>
  <si>
    <t>Orfeo, Drive, pagina WEB, SIGME,SUI, SISGESTIÓN</t>
  </si>
  <si>
    <t>SUI</t>
  </si>
  <si>
    <t>Pagina Web</t>
  </si>
  <si>
    <t>- Texto
- Audio
- Video</t>
  </si>
  <si>
    <t>- Texto
- Hoja de Cálculo
- Web</t>
  </si>
  <si>
    <t>- Texto
- Hoja de Cálculo
- Documento Gráfico
- Audio
- Video</t>
  </si>
  <si>
    <t>- Texto
- Hoja de Cálculo
- Documento Gráfico</t>
  </si>
  <si>
    <t>- Texto
- Hoja de Cálculo
- Presentación
- Documento Gráfico
- Audio</t>
  </si>
  <si>
    <t>- Texto
- Hoja de Cálculo
- Presentación
- Documento Gráfico
- Audio
- Video</t>
  </si>
  <si>
    <t>Conformado por la documentación de carácter administrativo, que evidencia la gestión de un fondo creado para manejar pequeñas cantidades de dinero, relacionadas con la actividad de la Dirección Territorial Norte.</t>
  </si>
  <si>
    <t>Conformado por la documentación de carácter administrativo, que evidencia la gestión de un fondo creado para manejar pequeñas cantidades de dinero, relacionadas con la actividad de la Dirección Territorial Occidente.</t>
  </si>
  <si>
    <t>Conformado por la documentación de carácter administrativo, que evidencia la gestión de un fondo creado para manejar pequeñas cantidades de dinero, relacionadas con la actividad de la Dirección Territorial Oriente.</t>
  </si>
  <si>
    <t>Conformado por la documentación de carácter administrativo, que evidencia la gestión de un fondo creado para manejar pequeñas cantidades de dinero, relacionadas con la actividad de la Dirección Territorial Suroccidente.</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</si>
  <si>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Norte.</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</si>
  <si>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Occidente.</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</si>
  <si>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Oriente.</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</si>
  <si>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Suroccidente.</t>
  </si>
  <si>
    <t>Conformado por la documentación de carácter administrativo, que evidencia la gestión de un fondo creado para manejar pequeñas cantidades de dinero, relacionadas con la actividad de la entidad. - Dirección Territorial Centro.</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</si>
  <si>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Centro.</t>
  </si>
  <si>
    <t>Constituida por los documentos de carácter administrativo, que dan testimonio de la información requerida por los entes externos de control y vigilancia a la superintendencia. - Dirección Territorial Centro.</t>
  </si>
  <si>
    <t>Constituida por los documentos de carácter administrativo, que dan testimonio de la información requerida por los entes externos de control y vigilancia a la superintendencia. - Dirección Territorial Norte.</t>
  </si>
  <si>
    <t>Constituida por los documentos de carácter administrativo, que dan testimonio de la información requerida por los entes externos de control y vigilancia a la superintendencia. - Dirección Territorial Occidente.</t>
  </si>
  <si>
    <t>Constituida por los documentos de carácter administrativo, que dan testimonio de la información requerida por los entes externos de control y vigilancia a la superintendencia. - Dirección Territorial Oriente.</t>
  </si>
  <si>
    <t>Constituida por los documentos de carácter administrativo, que dan testimonio de la información requerida por los entes externos de control y vigilancia a la superintendencia. - Dirección Territorial Suroccidente.</t>
  </si>
  <si>
    <t>Constituida por los documentos de carácter administrativo, que dan testimonio de la información requerida por los entes de control y vigilancia a la superintendencia. - Dirección General Territorial.</t>
  </si>
  <si>
    <t>Compuesta por documentos de carácter misional, que dan testimonio de la función de vigilancia y control que realiza la Superintendencia. - Dirección Territorial Centro.</t>
  </si>
  <si>
    <t>Compuesta por documentos de carácter misional, que dan testimonio de la función de vigilancia y control que realiza la Superintendencia. - Dirección Territorial Norte.</t>
  </si>
  <si>
    <t>Compuesta por documentos de carácter misional, que dan testimonio de la función de vigilancia y control que realiza la Superintendencia. - Dirección Territorial Occidente.</t>
  </si>
  <si>
    <t>Compuesta por documentos de carácter misional, que dan testimonio de la función de vigilancia y control que realiza la Superintendencia. - Dirección Territorial Oriente.</t>
  </si>
  <si>
    <t>Compuesta por documentos de carácter misional, que dan testimonio de la función de vigilancia y control que realiza la Superintendencia. - Dirección Territorial Suroccidente.</t>
  </si>
  <si>
    <t>Compuesta por documentos de carácter misional, que dan testimonio de la función de vigilancia y control que realiza la Superintendencia. - Dirección General Territorial.</t>
  </si>
  <si>
    <t>Conformada por documentos de carácter misional, que evidencian el conjunto de metas, acciones, procedimientos, programas y ajustes que la entidad define y pone en marcha en aspectos de la gestión frente a la participación ciudadana. - Dirección General Territorial.</t>
  </si>
  <si>
    <t>Conformada por los documentos de carácter administrativo, que dan testimonio de las peticiones quejas y reclamos presentadas por los ciudadanos contra las funciones o funcionarios de la superintendencia. - Dirección General Territorial.</t>
  </si>
  <si>
    <t>Conformada por los documentos de carácter administrativo, que dan testimonio de las peticiones quejas y reclamos presentadas por los ciudadanos contra las funciones o funcionarios de la superintendencia. - Dirección Territorial Centro.</t>
  </si>
  <si>
    <t>Conformada por los documentos de carácter administrativo, que dan testimonio de las peticiones quejas y reclamos presentadas por los ciudadanos contra las funciones o funcionarios de la superintendencia. - Dirección Territorial Norte.</t>
  </si>
  <si>
    <t>Conformada por los documentos de carácter administrativo, que dan testimonio de las peticiones quejas y reclamos presentadas por los ciudadanos contra las funciones o funcionarios de la superintendencia. - Dirección Territorial Occidente.</t>
  </si>
  <si>
    <t>Conformada por los documentos de carácter administrativo, que dan testimonio de las peticiones quejas y reclamos presentadas por los ciudadanos contra las funciones o funcionarios de la superintendencia. - Dirección Territorial Oriente.</t>
  </si>
  <si>
    <t>Conformada por los documentos de carácter administrativo, que dan testimonio de las quejas, reclamos y sugerencias presentadas por los ciudadanos contra las funciones o funcionarios de la superintendencia. - Dirección Territorial Suroccidente.</t>
  </si>
  <si>
    <t>Modelo Estándar de Control Interno MECI (CONTROL INTERNO)</t>
  </si>
  <si>
    <t>Manual del Sistema Integrado de Gestión y Mejora</t>
  </si>
  <si>
    <t>SISTEMA INTEGRADO DE GESTIÓN Y MEJORA</t>
  </si>
  <si>
    <t>Conformada por documentos de carácter administrativo, que evidencian el control a la estrategia, la gestión y la evaluación en la superintendencia, cuyo propósito es orientarla hacia el cumplimiento de sus objetivos institucionales y la contribución de estos a los fines esenciales del estado.</t>
  </si>
  <si>
    <t>Conformada por los documentos y soportes del Sistema de Gestión de Calidad de la Entidad</t>
  </si>
  <si>
    <t xml:space="preserve"> Intranet, SIGME</t>
  </si>
  <si>
    <t>Informes de gestión</t>
  </si>
  <si>
    <t>Orfeo - SISGESTIÓN - Carpeta compartida CDI Apolo (Periòdica)</t>
  </si>
  <si>
    <t>Circulares Externas</t>
  </si>
  <si>
    <t>CIRCULARES</t>
  </si>
  <si>
    <t>Resoluciones</t>
  </si>
  <si>
    <t>Circulares Internas</t>
  </si>
  <si>
    <t>Orfeo, Intranet</t>
  </si>
  <si>
    <t>Derechos de petición</t>
  </si>
  <si>
    <t>DERECHOS DE PETICIÓN</t>
  </si>
  <si>
    <t>DESARROLLO DE SOLUCIONES INFORMÁTICAS</t>
  </si>
  <si>
    <t>Constituida por los documentos de carácter fiscal, que reflejan el pago de los impuestos de la entidad a la Nación.</t>
  </si>
  <si>
    <t>Plan de Tecnologías de la Información (PETI)</t>
  </si>
  <si>
    <t>Manual de Ayuda Para Aplicativo del Registro Único de Prestadores de Servicios Públicos-RUPS</t>
  </si>
  <si>
    <t xml:space="preserve">Manual que sirve  como herramienta de trabajo, para facilitar y agilizar la inscripción, actualización
o cancelación de los prestadores de servicios públicos domiciliarios en el Registro
Único de Prestadores de Servicios Públicos – RUPS, teniendo en cuenta que los
prestadores de servicios públicos, definidos en el artículo 15 de la ley 142 de 1994,
deben inscribirse en el RUPS una vez haya iniciado sus actividades, así como efectuar
las actualizaciones complementaria de que trata la Resolución SSPD No
20151300047005 del 07/10/2015.
</t>
  </si>
  <si>
    <t>Manual de Ayuda Para el Reporte de Información de Proyectos de Inversión en Infraestructura</t>
  </si>
  <si>
    <t>Manual de Herramienta de Monitoreo Infraestructura Tecnológica</t>
  </si>
  <si>
    <t xml:space="preserve">Manual que establecer una directriz para la herramienta de monitoreo que soporta los servicios informáticos de la
entidad, con el fin de fortalecer la gestión de disponibilidad de los servicios de TI de la SUPERSERVICIOS </t>
  </si>
  <si>
    <t>Manual de Políticas de Tratamiento de Datos Personales</t>
  </si>
  <si>
    <t>Manual de Servicios Tecnológicos</t>
  </si>
  <si>
    <t xml:space="preserve">Manual que establece las políticas y lineamientos que brinden la información suficiente para el análisis y toma de
decisiones relacionadas con la capacidad de TI utilizada y disponible, respaldo de datos, los
mantenimientos sobre la infraestructura de TI, los criterios de obsolescencia de la Infraestructura
Tecnológica y las políticas de Supervisión y soporte que determinen la Gestión y operación de las
infraestructura dentro del ámbito de servicio tecnológicos, acorde con las necesidades de la
SUPERSERVICIOS y enmarcado en la estrategia de Gobiernos en Línea, facilitando la evolución de
los sistemas de información para proveer un servicio permanente que beneficie a todos los usuarios,
tanto internos como externos de la entidad.
</t>
  </si>
  <si>
    <t>Manual de Versionamiento de Ítems de Configuración del Repositorio de Gestión de la Configuración de La Superintendencia de Servicios Públicos Domiciliarios</t>
  </si>
  <si>
    <t xml:space="preserve">Manual que sirve Establecer los lineamientos que permitan identificar la evolución de los cambios de una aplicación expresadas en una versión, que se desarrolla en forma directa o por terceros y que se despliegue en producción, facilitando el control de los cambios y las mejoras que se realicen al mismo durante su ciclo de vida, teniendo en cuenta la buenas prácticas de ITIL -RCV (Information Technology Infrastructure Library - Release, Control and Validation) (Menken, 2011)
</t>
  </si>
  <si>
    <t>Manual del Usuario Sistema de Vigilancia y Control – Vocales de Control</t>
  </si>
  <si>
    <t>Plan de Operación de la Infraestructura Tecnológica</t>
  </si>
  <si>
    <t>Plan de Seguridad y Privacidad de la Información</t>
  </si>
  <si>
    <t xml:space="preserve">Plan que determina la planificación de las actividades orientadas a fortalecer el tratamiento de la información que es generada, tratada y custodiada por la entidad; con el fin elevar su nivel de confianza con sus grupos de interés, mediante la preservación de su confidencialidad, integridad y disponibilidad así como también la adopción de las buenas practicas, y el cumplimiento de la política de gobierno digital,
el Modelo de Seguridad y Privacidad de la Información y el marco legal que le sea aplicable.
</t>
  </si>
  <si>
    <t>Plan de Tratamiento de Riesgos de Seguridad y Privacidad de la Información</t>
  </si>
  <si>
    <t>Programa de Cultura en Seguridad, Privacidad y Calidad de la Información</t>
  </si>
  <si>
    <t>Programa Para la Estrategia de Calidad de la Información</t>
  </si>
  <si>
    <t>CONCILIACIONES</t>
  </si>
  <si>
    <t>Orfeo, aplicativo cuentas por cobrar</t>
  </si>
  <si>
    <t>Comentarios a proyectos de Desarrollo Normativo</t>
  </si>
  <si>
    <t>Conformada por los documentos de carácter administrativo, que contienen las opiniones, apreciaciones o juicios para el cambio de una norma  sobre los temas misionales de la entidad propuestos por otras entidades.</t>
  </si>
  <si>
    <t>Actas Comité de Sostenibilidad del Sistema Contable</t>
  </si>
  <si>
    <t>Son las recomendaciones que adopta el comité con el fin de propender que la informacion contable y financiera sea presentada de manera adecuada</t>
  </si>
  <si>
    <t>Boletines de Deudores Morosos</t>
  </si>
  <si>
    <t xml:space="preserve">BOLETINES </t>
  </si>
  <si>
    <t>Reportes de los prestadores de servicios publicos que se encuentran en mora con cuentas a favor de la Entidad</t>
  </si>
  <si>
    <t>- Texto
- Hoja de Cálculo
- Correo Electrónico</t>
  </si>
  <si>
    <t>Publicado en la pagina de la contaduria general de la nacion, (Sistema CHIP)</t>
  </si>
  <si>
    <t>Conciliaciones Bancarias</t>
  </si>
  <si>
    <t>Conformado por la documentación de carácter contable, que permiten comparar y verificar los saldos de las cuentas de la entidad con los extractos bancarios.</t>
  </si>
  <si>
    <t>Conciliaciones Cuentas Títulos de Depósito Judicial</t>
  </si>
  <si>
    <t>Conformada por los documentos de carácter administrativo, cuyos títulos están en custodia para atender procesos de cobro.</t>
  </si>
  <si>
    <t xml:space="preserve">Conciliaciones de Contribuciones </t>
  </si>
  <si>
    <t>Reportes de informacion generados del SIIF y cuentas por cobrar, con el fin de determinar las diferencias entre los sistemas</t>
  </si>
  <si>
    <t xml:space="preserve">Contribuciones Especiales </t>
  </si>
  <si>
    <t xml:space="preserve">CONTRIBUCIONES A LA SUPERINTENDENCIA </t>
  </si>
  <si>
    <t>Conformada por documentos de carácter administrativo que evidencian los aportes económicos que por ley realizan las empresas prestadoras de servicios públicos a la superintendencia.</t>
  </si>
  <si>
    <t xml:space="preserve">Estudio Establecimiento de Contribuciones Especiales </t>
  </si>
  <si>
    <t>Estudio para el calculo de la contribucion especial</t>
  </si>
  <si>
    <t>Declaraciones Municipales</t>
  </si>
  <si>
    <t>DECLARACIONES TRIBUTARIAS</t>
  </si>
  <si>
    <t>Constituida por los documentos de carácter fiscal, que reflejan el pago de los impuestos de carácter local realizados por la entidad.</t>
  </si>
  <si>
    <t>Declaraciones Nacionales</t>
  </si>
  <si>
    <t xml:space="preserve">Estados Financieros </t>
  </si>
  <si>
    <t xml:space="preserve">ESTADOS FINANCIEROS </t>
  </si>
  <si>
    <t>Refleja la situacion financiera y contable de las operaciones de la Entidad</t>
  </si>
  <si>
    <t>Grupo de Tesorería</t>
  </si>
  <si>
    <t>Informes Cartera Morosa</t>
  </si>
  <si>
    <t>Conformada por documentos de carácter administrativo, que reflejan las contribuciones vencidas y multas que por ley deben realizar las empresas prestadoras de servicios públicos a la Superintendencia.</t>
  </si>
  <si>
    <t>- Hoja de Cálculo</t>
  </si>
  <si>
    <t>Aplicativo cuentas por cobrar, Grupo de Contribuciones</t>
  </si>
  <si>
    <t>Informes de Cuentas Reciprocas</t>
  </si>
  <si>
    <t>Constituida por los documentos de carácter administrativo, que reflejan el estado de los aportes que deben ser devueltos a las empresas prestadoras de servicios públicos ya que tienen saldo a favor.</t>
  </si>
  <si>
    <t>Orfeo, Aplicativo cuentas por cobrar, SIIF</t>
  </si>
  <si>
    <t>Comprobante Contable</t>
  </si>
  <si>
    <t>COMPROBANTES</t>
  </si>
  <si>
    <t>Donde se realizan los ajustes de contabilidad</t>
  </si>
  <si>
    <t>- Texto
- Web</t>
  </si>
  <si>
    <t>SIIF</t>
  </si>
  <si>
    <t>Libro Mayor y de Balance</t>
  </si>
  <si>
    <t>LIBROS</t>
  </si>
  <si>
    <t>Conformada por documentos de carácter contable, donde se registran en forma analítica y detallada los valores y la información registrada en libros principales que sirven de soporte para conocer las transacciones individuales de la Superintendencia.</t>
  </si>
  <si>
    <t>Se genera de SIIF</t>
  </si>
  <si>
    <t>Libros Auxiliar</t>
  </si>
  <si>
    <t>Libros de Diario</t>
  </si>
  <si>
    <t>Conformada por documentos de carácter contable donde se recogen, día a día, los hechos económicos de la Superintendencia</t>
  </si>
  <si>
    <t>Movimiento Diario de Tesorería</t>
  </si>
  <si>
    <t>MOVIMIENTO DIARIO DE TESORERÍA</t>
  </si>
  <si>
    <t>Conformada por documentos de carácter contable que evidencian las transacciones contables diarias realizadas por la tesorería de la entidad.</t>
  </si>
  <si>
    <t>Modificaciones Presupuestales</t>
  </si>
  <si>
    <t>Constituida por documentos de carácter administrativo, que permiten adecuar las apropiaciones del presupuesto al requerimiento real para atender las necesidades y compromisos de la entidad.</t>
  </si>
  <si>
    <t>- Texto
- Correo Electrónico</t>
  </si>
  <si>
    <t>Orfeo, Drive, SIIF</t>
  </si>
  <si>
    <t xml:space="preserve">Ejecución Presupuestal </t>
  </si>
  <si>
    <t>Conformada por documentos de carácter administrativo, que reflejan los preliminares de los gastos a efectuar para el desarrollo de los programas y apoyo de las dependencias de la entidad.</t>
  </si>
  <si>
    <t xml:space="preserve">Informes de las actividades realizadas para un periodo determinado , describiendo lo que se recibió , hizo y como se entrega.  Donde se conocen resultados de los planes, programas y protectos del áera por vigencia anuales o durante el desarrollo de funcones. </t>
  </si>
  <si>
    <t>Manual de Políticas Contables</t>
  </si>
  <si>
    <t>MANUAL</t>
  </si>
  <si>
    <t>Manual que contiene las políticas contables de la Superintendencia basandose en la normativa de la contaduría General de la Nación.</t>
  </si>
  <si>
    <t>Informes donde se evidencia el registro técnico de los requerimientos de los entes externos y control y vigilancia a la Superservicios.</t>
  </si>
  <si>
    <t>Manual de Procedimientos Contables</t>
  </si>
  <si>
    <t>Manual que contiene los procedimientos y lineamientos contables de la superservicios.</t>
  </si>
  <si>
    <t>Compuesta por documentos de carácter misional, que dan testimonio del seguimiento y la evaluación</t>
  </si>
  <si>
    <t>Informes a otras Entidades</t>
  </si>
  <si>
    <t>Constituida por los documentos de carácter administrativo, que dan testimonio de la información requerida por otras entidades.</t>
  </si>
  <si>
    <t>Control de Actualización de Medios Electrónicos</t>
  </si>
  <si>
    <t>Control para realizar seguimiento a la publicacion, actualización, eliminacion de información para los canales de divulgación internos y externos.</t>
  </si>
  <si>
    <t>Plan de Promoción y Divulgación Institucional</t>
  </si>
  <si>
    <t xml:space="preserve">Conformada por documentos que están encaminados a divulgar la gestión Institucional y conservar la memoria historica de Comunicaciones. </t>
  </si>
  <si>
    <t>- Texto
- Hoja de Cálculo
- Presentación
- Documento Gráfico
- Audio
- Video
- Animación 
- Web
- Correo Electrónico
- Mensajería Instantánea</t>
  </si>
  <si>
    <t>Canales internos y externos de divulgación</t>
  </si>
  <si>
    <t>Manual de divulgación Institucional</t>
  </si>
  <si>
    <t xml:space="preserve">Manual que establece los lineamientos para la gestión del proceso de Comunicaciones de la Superintendencia de Servicios Públicos  omiciliarios, a partir de las políticas institucionales, campos de comunicación, flujo de información, identificación y relación con los diferentes públicos de interés de la entidad, entre otros aspectos institucionales. </t>
  </si>
  <si>
    <t>Plataforma SIGME</t>
  </si>
  <si>
    <t>Manual de identidad visual</t>
  </si>
  <si>
    <t>Manual que estandariza la identidad e imagen gráfica de la Superintendencia de Servicios Públicos Domiciliarios, a través de lineamientos gráficos básicos para asegurar el
uso adecuado en los documentos y piezas comunicativas de la entidad.</t>
  </si>
  <si>
    <t xml:space="preserve">FORMATO 
</t>
  </si>
  <si>
    <t>REGISTRO ACTIVOS DE INFORMACIÓN</t>
  </si>
  <si>
    <t>SERIE</t>
  </si>
  <si>
    <t>Documento Desarrollo de Soluciones Informáticas</t>
  </si>
  <si>
    <t>Conformada por documentos de carácter administrativo, que dan testimonio de las decisiones tomadas por la Superintendencia en desarrollo de sus funciones. - Dirección Territorial Centro.</t>
  </si>
  <si>
    <t>Conformada por documentos de carácter administrativo, que dan testimonio de las decisiones tomadas por la Superintendencia en desarrollo de sus funciones. - Dirección Territorial Norte.</t>
  </si>
  <si>
    <t>Conformada por documentos de carácter administrativo, que dan testimonio de las decisiones tomadas por la Superintendencia en desarrollo de sus funciones. - Dirección Territorial Occidente.</t>
  </si>
  <si>
    <t>Conformada por documentos de carácter administrativo, que dan testimonio de las decisiones tomadas por la Superintendencia en desarrollo de sus funciones. - Dirección Territorial Oriente.</t>
  </si>
  <si>
    <t>Conformada por documentos de carácter administrativo, que dan testimonio de las decisiones tomadas por la Superintendencia en desarrollo de sus funciones. - Dirección Territorial Suroccidente.</t>
  </si>
  <si>
    <t>Documentos de caracter administrativo, que se generan para dar a conocer informacion relacionada a la Superintendencia que tenga relevancia para terceros.</t>
  </si>
  <si>
    <t>Conformada por documentos de carácter administrativo, que dan testimonio de las decisiones tomadas por la Superintendencia en desarrollo de sus funciones.</t>
  </si>
  <si>
    <t>Documentos de caracter administrativo, que se generan para dar a conocer informacion relacionada a la Superintendencia que tenga relevancia para funcionarios y contratistas.</t>
  </si>
  <si>
    <t>Derechos de petición asociados al proceso de Direccionamiento Estratégico.</t>
  </si>
  <si>
    <t xml:space="preserve">Documentos donde se evidencian los registros  del desarrollo  basado en definiciones de arquitectura de software e innovación tecnológica que contribuye a la potencialización de la Superservicios.  </t>
  </si>
  <si>
    <t xml:space="preserve">Documento donde se evidencia el conjunto de acciones,  metas y procedimientos que la Superservicios  define y pone en marcha en períodos de tiempo determinados para la gestión frente a las tecnologías de la  información.                </t>
  </si>
  <si>
    <t>Manual que sirve como herramienta de trabajo, facilitando y agilizando la presentación de la
información de los PROYECTOS DE INVERSIÓN EN INFRAESTRUCTURA de las empresas prestadoras de servicios públicos domiciliarios de acueducto, alcantarillado, aseo,energía eléctrica, gas natural, gas licuado del petróleo.</t>
  </si>
  <si>
    <t>Manual con los  lineamientos que regulan la gestión de recolectar, almacenar, usar, circular o suprimir información de personas naturales para el Tratamiento de los Datos Personales por parte de Superservicios.</t>
  </si>
  <si>
    <r>
      <t>Fecha de Revisión: 01</t>
    </r>
    <r>
      <rPr>
        <b/>
        <u/>
        <sz val="11"/>
        <color theme="1"/>
        <rFont val="Arial"/>
        <family val="2"/>
      </rPr>
      <t xml:space="preserve"> de junio de 2020</t>
    </r>
  </si>
  <si>
    <t xml:space="preserve">                                                                                                      INVENTARIO Y CLASIFICACIÓN DE ACTIVOS DE INFORMACIÓN</t>
  </si>
  <si>
    <t>SUBSERIE / NOMBRE DEL ACTIVO DE INFORMACIÓN</t>
  </si>
  <si>
    <t>PROCESO</t>
  </si>
  <si>
    <t>TIPO DE PROCESO</t>
  </si>
  <si>
    <t>DEPENDENCIA</t>
  </si>
  <si>
    <t>GRUPO</t>
  </si>
  <si>
    <t>TIPO DE ACTIVO</t>
  </si>
  <si>
    <t>DESCRIPCIÓN DEL ACTIVO</t>
  </si>
  <si>
    <t>FORMATO 
(forma, tamaño o modo en la que se presenta la información: hoja de cálculo, imagen, audio, video, documento de texto, base de datos, etc.)</t>
  </si>
  <si>
    <t>DILIGENCIE SI LA INFORMACIÓN SE ENCUENTRA PUBLICADA O DISPONIBLE
(señalar dónde está publicada y/o dónde se puede consultar o solicitar)</t>
  </si>
  <si>
    <t>FECHA DE GENERACIÓN DEL ACTIVO INFORMACIÓN</t>
  </si>
  <si>
    <t>FRECUENCIA DE ACTUALIZACIÓN
(periodicidad con la que se debe actualizar la información)</t>
  </si>
  <si>
    <t>RESPONSABLE DE LA PRODUCCIÓN DE LA INFORMACIÓN 
(nombre del área, dependencia, unidad interna, o entidad externa que creó la información)</t>
  </si>
  <si>
    <t>RESPONSABLE DE LA INFORMACIÓN (CUSTODIO) (Nombre del área o dependencia de la Superservicios encargada de la custodia o control de la información para efectos de permitir su acceso)</t>
  </si>
  <si>
    <t xml:space="preserve">UNICIDAD 
¿El activo se genera de fuentes de información oficiales? </t>
  </si>
  <si>
    <t>DISPONIBILIDAD
¿Sus fuentes de información son claras y se encuentran actualizadas?</t>
  </si>
  <si>
    <t>INTEGRIDAD
¿Sus fuentes de información son confiables?</t>
  </si>
  <si>
    <t>CONFIDENCIALIDAD
¿EL ACTIVO ALMACENA O PROCESA INFORMACIÓN RELACIONADA CON ALGUNOS DE LOS LITERALES DEL ARTÍCULO 18 Y 19 DE LA LEY 1712?</t>
  </si>
  <si>
    <t>CONFIDENCIALIDAD
Diga que norma legal o constitucional o explique porque ha seleccionado esa respuesta:</t>
  </si>
  <si>
    <t xml:space="preserve">INTEGRIDAD
¿Qué impacto se produce por la pérdida de la integridad de este activo de información? </t>
  </si>
  <si>
    <t xml:space="preserve">DISPONIBILIDAD
La pérdida de disponibilidad de la información: </t>
  </si>
  <si>
    <t>DISPONIBILIDAD
El tiempo máximo de recuperación aceptable es?</t>
  </si>
  <si>
    <t>EXCEPCIÓN TOTAL O PARCIAL (integral o parcial la calificación, las partes o secciones clasificadas o reservadas)</t>
  </si>
  <si>
    <t>PLAZO DE LA CLASIFICACIÓN O RESERVA
(El tiempo que cobija la clasificación o reserva)</t>
  </si>
  <si>
    <t>NOMBRE DE QUIEN RESPONDE LA ENCUESTA</t>
  </si>
  <si>
    <t>FECHA DE CALIFICACIÓN DEL ACTIVO</t>
  </si>
  <si>
    <t>VALIDACIÓN DE CALIFICACIÓN DEL ACTIVO</t>
  </si>
  <si>
    <t>CALIDAD UNICIDAD</t>
  </si>
  <si>
    <t>CALIDAD DISPONIBILIDAD</t>
  </si>
  <si>
    <t>CALIDAD INTEGRIDAD</t>
  </si>
  <si>
    <t>VALORACIÓN DE CONFIDENCIALIDAD DOCUMENTOS</t>
  </si>
  <si>
    <t>VALORACIÓN DE CONFIDENCIALIDAD HW/SW</t>
  </si>
  <si>
    <t>VALORACIÓN DE INTEGRIDAD</t>
  </si>
  <si>
    <t>VALORACIÓN DE DISPONIBILIDAD</t>
  </si>
  <si>
    <t>NUMERO CONFIDENCIALIDAD DOCUMENTOS</t>
  </si>
  <si>
    <t>NUMERO CONFIDENCIALIDAD HW/SW</t>
  </si>
  <si>
    <t>NUMERO INTEGRIDAD</t>
  </si>
  <si>
    <t>NUMERO DISPONIBILIDAD</t>
  </si>
  <si>
    <t>DESCRIPTOR DE DISPONIBILIDAD</t>
  </si>
  <si>
    <t>NUMERO CLASIFICACIÓN</t>
  </si>
  <si>
    <t>VALORACIÓN DE CLASIFICACIÓN</t>
  </si>
  <si>
    <t>CLASIFICACIÓN</t>
  </si>
  <si>
    <t>OBJETIVO LEGÍTIMO DE LA EXCEPCIÓN
 (identificación de la excepción que, dentro de las previstas en la Ley 1712 de 2014, cobija la calificación de información reservada o clasificada)</t>
  </si>
  <si>
    <t>FUNDAMENTO JURÍDICO DE LA EXCEPCIÓN
 (norma jurídica que sirve como fundamento para la clasificación o reserva de la información)</t>
  </si>
  <si>
    <t>Direccionamiento Estratégico</t>
  </si>
  <si>
    <t>Estratégico</t>
  </si>
  <si>
    <t>Oficina_Asesora_de_Planeación</t>
  </si>
  <si>
    <t>- Información/Dato</t>
  </si>
  <si>
    <t>Por demanda</t>
  </si>
  <si>
    <t>- Direccionamiento Estratégico</t>
  </si>
  <si>
    <t>- Direccionamiento Estratégico
- Gestión de Tecnologías de la Información
- Gestión Documental</t>
  </si>
  <si>
    <t>Si</t>
  </si>
  <si>
    <t>INFORMACIÓN PÚBLICA</t>
  </si>
  <si>
    <t>3) Moderado</t>
  </si>
  <si>
    <t>5) Puede generar incumplimientos legales y reglamentarios</t>
  </si>
  <si>
    <t>5) 7 días</t>
  </si>
  <si>
    <t>No Aplica</t>
  </si>
  <si>
    <t>María Ercilia Castañeda / Diana Katherine Maldonado.</t>
  </si>
  <si>
    <t>Anual</t>
  </si>
  <si>
    <t>3) Podría afectar la toma de decisiones</t>
  </si>
  <si>
    <t>Cuatrimestral</t>
  </si>
  <si>
    <t>3) 24 horas</t>
  </si>
  <si>
    <t>No aplica</t>
  </si>
  <si>
    <t>4) Es crítico para el servicio hacia terceros</t>
  </si>
  <si>
    <t>No</t>
  </si>
  <si>
    <t>6) 14 días</t>
  </si>
  <si>
    <t>Adquisición de Bienes y Servicios</t>
  </si>
  <si>
    <t>Apoyo</t>
  </si>
  <si>
    <t>Secretaría_General</t>
  </si>
  <si>
    <t>- Adquisición de Bienes y Servicios</t>
  </si>
  <si>
    <t>- Gestión de Tecnologías de la Información
- Gestión Documental</t>
  </si>
  <si>
    <t>1) No aplica / No es relevante</t>
  </si>
  <si>
    <t>Luz Adriana Zapata, Karina Lopez, Biviana Villalobos.</t>
  </si>
  <si>
    <t>Gestión Administrativa y Logística</t>
  </si>
  <si>
    <t>Grupo de Almacen E Inventarios</t>
  </si>
  <si>
    <t>- Gestión Administrativa y Logística</t>
  </si>
  <si>
    <t>2) 8 horas</t>
  </si>
  <si>
    <t>Fredy Ricardo Guzmán, Yaneth del Rocío Vallejo, Biviana Villalobos.</t>
  </si>
  <si>
    <t>2) Es crítico para las operaciones internas</t>
  </si>
  <si>
    <t>4) 48 horas</t>
  </si>
  <si>
    <t>2) Menor</t>
  </si>
  <si>
    <t>Mensual</t>
  </si>
  <si>
    <t>Biviana Villalobos</t>
  </si>
  <si>
    <t>Grupo de Servicios Generales</t>
  </si>
  <si>
    <t>- Gestión Administrativa y Logística
- Gestión de Tecnologías de la Información
- Gestión Documental</t>
  </si>
  <si>
    <t>Yenny Yolima Puerto</t>
  </si>
  <si>
    <t>- Gestión Documental</t>
  </si>
  <si>
    <t>Total</t>
  </si>
  <si>
    <t>8) &gt;30 días</t>
  </si>
  <si>
    <t>Gestión Documental</t>
  </si>
  <si>
    <t>Grupo de Gestión Documental</t>
  </si>
  <si>
    <t>7) 30 días</t>
  </si>
  <si>
    <t>Jose Rafael Niño, Luis Berdugo</t>
  </si>
  <si>
    <t>Diario</t>
  </si>
  <si>
    <t>Todos los procesos</t>
  </si>
  <si>
    <t>3 años</t>
  </si>
  <si>
    <t>Mauricio Araque, Katherine Arias.</t>
  </si>
  <si>
    <t>No aplica para el n'umero consecutivo *el contenido depende de la calificacion de los procesos.</t>
  </si>
  <si>
    <t>Jose Rafael Niño, Julio Castillo, Edwin Casas</t>
  </si>
  <si>
    <t>Gestión del Talento Humano</t>
  </si>
  <si>
    <t>Grupo de Talento Humano</t>
  </si>
  <si>
    <t>- Gestión del Talento Humano</t>
  </si>
  <si>
    <t>- Gestión de Tecnologías de la Información
- Gestión del Talento Humano</t>
  </si>
  <si>
    <t>Nancy Espinosa, Biviana Villalobos.</t>
  </si>
  <si>
    <t>Vilma Polo, Biviana Villalobos.</t>
  </si>
  <si>
    <t>Alexandra Daste, Vilma Polo, Biviana Villalobos.</t>
  </si>
  <si>
    <t>- Gestión de Tecnologías de la Información
- Mejora Integral de la Gestión Institucional</t>
  </si>
  <si>
    <t>Participación y Servicio al Ciudadano</t>
  </si>
  <si>
    <t>Misional</t>
  </si>
  <si>
    <t>Dirección_General_Territorial</t>
  </si>
  <si>
    <t>- Gestión Administrativa y Logística
- Gestión de Tecnologías de la Información</t>
  </si>
  <si>
    <t>- Participación y Servicio al Ciudadano</t>
  </si>
  <si>
    <t>- Gestión de Tecnologías de la Información
- Gestión Documental
- Mejora Integral de la Gestión Institucional</t>
  </si>
  <si>
    <t>Maria Carlina Galindo</t>
  </si>
  <si>
    <t>4) Mayor</t>
  </si>
  <si>
    <t>Ilimitada</t>
  </si>
  <si>
    <t>Grupo de PQR y Participación Ciudadana</t>
  </si>
  <si>
    <t>Ricardo Mendoza</t>
  </si>
  <si>
    <t>Control</t>
  </si>
  <si>
    <t>Superintendencia_Delegada_para_Acueducto_Alcantarillado_y_Aseo</t>
  </si>
  <si>
    <t>De acuerdo a la programacion</t>
  </si>
  <si>
    <t>PRESTADORES, ALCALDIAS</t>
  </si>
  <si>
    <t>- Gestión de Tecnologías de la Información</t>
  </si>
  <si>
    <t>Juan Camilo Gómez, Edgar Arias y Ruby Lara</t>
  </si>
  <si>
    <t>- Control
- Inspección
- Vigilancia</t>
  </si>
  <si>
    <t>Superintendencia_Delegada_para_Energía_y_Gas_Combustible</t>
  </si>
  <si>
    <t>Lucy Osorio, Juliana González</t>
  </si>
  <si>
    <t>Grupo de Protección del Usuario de Energia y Gas Combustible</t>
  </si>
  <si>
    <t>Grupo de Reacción Inmediata</t>
  </si>
  <si>
    <t>Inspección</t>
  </si>
  <si>
    <t>Vigilancia</t>
  </si>
  <si>
    <t>Mejora Integral de la Gestión Institucional</t>
  </si>
  <si>
    <t>- Mejora Integral de la Gestión Institucional</t>
  </si>
  <si>
    <t>María Ercilia Castañeda, Diana Katherine Maldonado, Martha Farah.</t>
  </si>
  <si>
    <t>Despacho</t>
  </si>
  <si>
    <t>La Información se encuentra publicada o disponible para su solicitud</t>
  </si>
  <si>
    <t>Giovanna Gil Castro</t>
  </si>
  <si>
    <t>Gestión Jurídica</t>
  </si>
  <si>
    <t>Oficina_Asesora_Jurídica</t>
  </si>
  <si>
    <t>Grupo de Conceptos</t>
  </si>
  <si>
    <t>- Gestión Jurídica</t>
  </si>
  <si>
    <t>N/A</t>
  </si>
  <si>
    <t xml:space="preserve">Olga de la Hoz
</t>
  </si>
  <si>
    <t>Gestión Financiera</t>
  </si>
  <si>
    <t>Dirección_Financiera</t>
  </si>
  <si>
    <t>Semestral</t>
  </si>
  <si>
    <t>- Gestión Financiera</t>
  </si>
  <si>
    <t>Dora Torres, Saida Suárez, Nancy Arias</t>
  </si>
  <si>
    <t>Leny Castro
Nancy Arias</t>
  </si>
  <si>
    <t>- Gestión de Tecnologías de la Información
- Gestión Documental
- Gestión Financiera</t>
  </si>
  <si>
    <t>Grupo de Tesorería y Central de Cuentas</t>
  </si>
  <si>
    <t>Alberto Peñaloza, Enrique Villalba</t>
  </si>
  <si>
    <t>Grupo de Contribuciones y Cuentas por Cobrar</t>
  </si>
  <si>
    <t>Dora Torres
Juan David Cabezas</t>
  </si>
  <si>
    <t>1) 4 horas</t>
  </si>
  <si>
    <t>Leny Castro, Hilda Pérez, Juan Pablo Avilez</t>
  </si>
  <si>
    <t>- Adquisición de Bienes y Servicios
- Control Disciplinario Interno
- Gestión Administrativa y Logística
- Gestión de Tecnologías de la Información
- Gestión del Talento Humano
- Gestión Financiera
- Gestión Jurídica</t>
  </si>
  <si>
    <t>Leny Castro
Claudia Guevara</t>
  </si>
  <si>
    <t>Ministerio de Hacienda y Crédito Público
Gestión Documental</t>
  </si>
  <si>
    <t>Leny Castro
Claudia Guevara
Sofia Rodríguez</t>
  </si>
  <si>
    <t>Grupo de Presupuesto</t>
  </si>
  <si>
    <t>Ministerio de Hacienda y Crédito Público
Gestión Documental
Gestión de Tecnologías de la Información</t>
  </si>
  <si>
    <t>Dalila Ariza Tellez
Dora Torres Cobos
Saida Suarez</t>
  </si>
  <si>
    <t>Seguimiento a la Gestión Institucional</t>
  </si>
  <si>
    <t>Oficina_de_Control_Interno</t>
  </si>
  <si>
    <t>- Seguimiento a la Gestión Institucional</t>
  </si>
  <si>
    <t>Myriam Herrera</t>
  </si>
  <si>
    <t>Comunicaciones</t>
  </si>
  <si>
    <t>- Comunicaciones</t>
  </si>
  <si>
    <t>- Comunicaciones
- Gestión de Tecnologías de la Información</t>
  </si>
  <si>
    <t>Olga Staaden
Piedad Mayorga</t>
  </si>
  <si>
    <t>- Adquisición de Bienes y Servicios
- Comunicaciones
- Control
- Control Disciplinario Interno
- Direccionamiento Estratégico
- Gestión Administrativa y Logística
- Gestión de Tecnologías de la Información
- Gestión del Talento Humano
- Gestión Documental
- Gestión Financiera
- Gestión Jurídica
- Inspección
- Intervención
- Mejora Integral de la Gestión Institucional
- Participación y Servicio al Ciudadano
- Seguimiento a la Gestión Institucional
- Vigilancia</t>
  </si>
  <si>
    <t>Control Disciplinario Interno</t>
  </si>
  <si>
    <t>Oficina_de_Control_Disciplinario_Interno</t>
  </si>
  <si>
    <t>- Control Disciplinario Interno</t>
  </si>
  <si>
    <t>- Control Disciplinario Interno
- Gestión de Tecnologías de la Información
- Gestión Documental</t>
  </si>
  <si>
    <t>Magda Castañeda, Maria Elena Cogollo</t>
  </si>
  <si>
    <t>Gestión de Tecnologías de la Información</t>
  </si>
  <si>
    <t>Oficina_de_Informática</t>
  </si>
  <si>
    <t>Gina Moreno
David Rodrìguez</t>
  </si>
  <si>
    <t>ACTIVO CALIFICADO</t>
  </si>
  <si>
    <t>Alto</t>
  </si>
  <si>
    <t>Medio</t>
  </si>
  <si>
    <t>Bajo</t>
  </si>
  <si>
    <t>CONTRATOS</t>
  </si>
  <si>
    <t>REGISTROS DE OPERACIONES DE CAJA MENOR</t>
  </si>
  <si>
    <t>COMPROBANTES DE ALMACEN</t>
  </si>
  <si>
    <t>BOLETINES</t>
  </si>
  <si>
    <t>ESTADOS FINANCIEROS</t>
  </si>
  <si>
    <t>ACTAS DE NEGOCIACIÓN SINDICAL</t>
  </si>
  <si>
    <t>ACTAS DE COMITÉ DE CAPACITACIÓN Y ESTIMULOS</t>
  </si>
  <si>
    <t>PLANES INSTITUCIONALES DE CAPACITACIÓN</t>
  </si>
  <si>
    <t>PLANES ANUALES DE VACANTES</t>
  </si>
  <si>
    <t>PLANES DE PREVISIÓN DE RECURSOS HUMANOS</t>
  </si>
  <si>
    <t>PLANES DE TRABAJO ANUAL DEL SISTEMA DE GESTIÓN DE SEGURIDAD Y SALUD EN EL TRABAJO - SG-SST</t>
  </si>
  <si>
    <t>PLANES ESTRATÉGICOS DE TALENTO HUMANO</t>
  </si>
  <si>
    <t>PLANES ESTRATÉGICOS DE SEGURIDAD VIAL</t>
  </si>
  <si>
    <t>PLANES DE PREVENCIÓN, PREPARACIÓN Y RESPUESTA ANTE EMERGENCIAS</t>
  </si>
  <si>
    <t>PLAN DE SANEAMIENTO Y MANEJO DE VERTIMIENTO</t>
  </si>
  <si>
    <t>COMPROBANTES DE BAJAS DE ALMACÉN</t>
  </si>
  <si>
    <t>COMPROBANTES DE INGRESO DE ALMACÉN</t>
  </si>
  <si>
    <t>COMPROBANTES DE SALIDA DE ALMACÉN</t>
  </si>
  <si>
    <t>MANUALES DE EVALUACIÓN DEL DESEMPEÑO LABORAL Y ACUERDOS DE GESTIÓN</t>
  </si>
  <si>
    <t>MANUALES DE INGRESO, PERMANENCIA, SITUACIONES ADMINISTRATIVAS Y RETIRO DEL SERVICIO</t>
  </si>
  <si>
    <t>MANUAL DE FUNCIONES</t>
  </si>
  <si>
    <t>MANUALES DE PRÁCTICAS LABORALES Y JUDICATURAS</t>
  </si>
  <si>
    <t>MANUALES DE TELETRABAJO</t>
  </si>
  <si>
    <t>MANUALES PRESTACIONAL, SALARIAL Y OTROS PAGOS</t>
  </si>
  <si>
    <t>MANUALES DE CAPACITACIÓN</t>
  </si>
  <si>
    <t>CONTRATOS DE ENCARGO FIDUCIARIO</t>
  </si>
  <si>
    <t>INFORMES DE GESTIÓN</t>
  </si>
  <si>
    <t>INFORME DE GESTIÓN</t>
  </si>
  <si>
    <t>MANUAL DE DIVULGACIÓN INSTITUCIONAL</t>
  </si>
  <si>
    <t>MANUAL DE IDENTIDAD VISUAL</t>
  </si>
  <si>
    <t>MANUAL DE MANEJO DE CRISIS DE IMAGEN</t>
  </si>
  <si>
    <t>HISTORIAL DE BIENES INMUEBLES</t>
  </si>
  <si>
    <t>HISTORIAL DE VEHÍCULOS</t>
  </si>
  <si>
    <t>PROGRAMAS DE ORDEN Y ASEO</t>
  </si>
  <si>
    <t>PLANES ESTRATÉGICOS INSTITUCIONALES DE COMUNICACIONES</t>
  </si>
  <si>
    <t>PLANES ANUALES DE ADQUISICIONES</t>
  </si>
  <si>
    <t>PLANES INSTITUCIONALES DE ARCHIVOS DE LA ENTIDAD (PINAR)</t>
  </si>
  <si>
    <t>PLANES DE CONSERVACIÓN DOCUMENTAL</t>
  </si>
  <si>
    <t>PLANES DE PRESERVACIÓN DIGITAL A LARGO PLAZO</t>
  </si>
  <si>
    <t>PLANES DE TRANSFERENCIAS DOCUMENTALES PRIMARIAS</t>
  </si>
  <si>
    <t>PLANES DE TRANSFERENCIAS DOCUMENTALES SEGUNDARIAS</t>
  </si>
  <si>
    <t>PLANES ESTRATÉGICOS DE TECNOLOGÍAS DE LA INFORMACIÓN Y LAS COMUNICACIONES - PETI</t>
  </si>
  <si>
    <t>INFORMES DE GESTIÒN</t>
  </si>
  <si>
    <t>ACTAS DE COMITÉ DE SOSTENIBILIDAD CONTABLE</t>
  </si>
  <si>
    <t>COMPROBANTES CONTABLES</t>
  </si>
  <si>
    <t>PROYECTOS DE DESARROLLO NORMATIVO</t>
  </si>
  <si>
    <t>INFORME ESTADÍSTICOS</t>
  </si>
  <si>
    <t>CONTRATO DE COMPRAVENTA</t>
  </si>
  <si>
    <t>CONTRATO DE CONSULTORÍA</t>
  </si>
  <si>
    <t>CONTRATO DE LICENCIAMIENTO</t>
  </si>
  <si>
    <t>CONTRATO DE OBRA</t>
  </si>
  <si>
    <t>CONTRATO DE PRESTACIÓN DE SERVICIOS</t>
  </si>
  <si>
    <t>CONTRATO DE SUMINISTRO</t>
  </si>
  <si>
    <t>BOLETINES DE DEUDORES MOROSOS DEL ESTADO</t>
  </si>
  <si>
    <t>BOLETINES DIARIOS DE TESORERÍA</t>
  </si>
  <si>
    <t>CONCILIACIONES BANCARIAS</t>
  </si>
  <si>
    <t>CONCILIACIONES DE CONTRIBUCIONES</t>
  </si>
  <si>
    <t>CONTRIBUCIONES</t>
  </si>
  <si>
    <t>ANTEPROYECTOS DE PRESUPUESTO</t>
  </si>
  <si>
    <t>PLANES DE MEJORAMIENTO</t>
  </si>
  <si>
    <t>INFORMES ANUALES DE GESTIÓN</t>
  </si>
  <si>
    <t>INFORMES DE GESTIÓN DE INDICADORES</t>
  </si>
  <si>
    <t>INFORMES A OTRAS ENTIDADES</t>
  </si>
  <si>
    <t>PROYECTOS DE INVERSIÓN</t>
  </si>
  <si>
    <t>PLANES ANTICORRUPCIÓN Y ATENCIÓN AL CIUDADANO</t>
  </si>
  <si>
    <t>PLANES ESTRATÉGICOS INSTITUCIONALES</t>
  </si>
  <si>
    <t>PLANES INDICATIVOS ANUALES PIA</t>
  </si>
  <si>
    <t>PLANES DE ACCIÓN INSTITUCIONAL</t>
  </si>
  <si>
    <t>PLANES DE SEGURIDAD Y PRIVACIDAD DE LA INFORMACIÓN</t>
  </si>
  <si>
    <t>PLANES DE GESTIÓN DE RIESGOS</t>
  </si>
  <si>
    <t>MANUALES DE POLÍTICAS DE TRATAMIENTO DE DATOS PERSONALES</t>
  </si>
  <si>
    <t>MANUALES DEL SISTEMA INTEGRADO DE GESTIÓN Y MEJORA</t>
  </si>
  <si>
    <t>ANTEPROYECTO DE PRESUPUESTO</t>
  </si>
  <si>
    <t>SOLICITUDES DE ELABORACIÓN, MODIFICACIÓN O ELIMINACIÓN DE DOCUMENTACIÓN DEL SISTEMA DE GESTIÓN DE CALIDAD</t>
  </si>
  <si>
    <t>PLANES DE GESTIÓN DE LA INFORMACIÓN Y EL CONOCIMIENTO</t>
  </si>
  <si>
    <t>PLANES ESTADÍSTICOS INSTITUCIONALES</t>
  </si>
  <si>
    <t>CONCEPTOS</t>
  </si>
  <si>
    <t>INVENTARIO</t>
  </si>
  <si>
    <t>POLÍTICAS INSTITUCIONALES</t>
  </si>
  <si>
    <t>ESTUDIOS TÉCNICOS</t>
  </si>
  <si>
    <t>DOCUMENTO QUE CONTIENE EL ACUERDO COLECTIVO SUSCRITO ENTRE LA SUPERINTENDENCIA DE SERVICIOS PÚBLICOS DOMICILIARIOS Y LA ASOCIACIÓN SINDICAL DE EMPLEADOS DE LA SUPERINTENDENCIA DE SERVICIOS PÚBLICOS DOMICILIARIOS</t>
  </si>
  <si>
    <t>CONFORMADO POR LA DOCUMENTACIÓN DE CARÁCTER ADMINISTRATIVO, QUE DA TESTIMONIO DE LAS DECISIONES TOMADAS POR EL COMITÉ DE CAPACITACIÓN Y ESTIMULOS, SOBRE EL FORTALECIMIENTO DE LA CAPACIDAD LABORAL DE LOS FUNCIONARIOS, MEDIANTE CAPACITACIÓN Y RECONOCIMIENTOS.</t>
  </si>
  <si>
    <t>COMPUESTA POR DOCUMENTOS DE CARÁCTER ADMINISTRATIVO, QUE REFLEJAN LAS ACTIVIDADES DE CAPACITACIÓN PROGRAMADAS POR LA ENTIDAD PARA LOS FUNCIONARIOS.</t>
  </si>
  <si>
    <t>PLAN QUE ESTABLECE LOS CARGOS VACANTES DE LA ENTIDAD.</t>
  </si>
  <si>
    <t>PLAN QUE ESTABLECE LA PREVISIÓN DEL PERSONAL PARA LA ENTIDAD, EN LA VIGENCIA.</t>
  </si>
  <si>
    <t>CONTIENE EL PLAN QUE ESTABLECE LAS ACTIVIDADES RELACIONADAS CON EL SG-SST A EJECUTAR DURANTE LA VIGENCIA Y LA EVIDENCIA DE EJECUCIÓN DE LAS MISMAS.</t>
  </si>
  <si>
    <t>PLAN QUE ESTABLECE LOS PROGRAMAS QUE SE EJECUTA POR PARTE DE LA DIRECCIÓN DE TALENTO HUMANO PARA LA VIGENCIA.</t>
  </si>
  <si>
    <t>COMPUESTA POR DOCUMENTOS DE CARÁCTER ADMINISTRATIVO, QUE REFLEJAN LAS ACTIVIDADES DEL PLAN ESTRATÉGICO DE SEGURIDAD VIAL</t>
  </si>
  <si>
    <t>CONTIENE LOS PLANES DE PREVENCIÓN, PREPARACIÓN Y RESPUESTA ANTE EMERGENCIAS, ASÍ COMO LA DOCUMNETACIÓN GENERADA POR LA IMPLEMENTACIÓN DE ESTOS EN LA ENTIDAD.</t>
  </si>
  <si>
    <t>PUBLICACIONES REALIZADAS POR LA SUPERINTENDENCIA DE SERVICIOS PÚBLICOS DOMICILIARIOS, EN DESARROLLO DE SUS FUNCIONES DE VIGILANCIA DE LAS EMPRESAS PRESTADORAS Y LA PROTECCIÓN Y PROMOCIÓN DE LOS DERECHOS Y DEBERES DE LOS USUARIOS, DONDE PODRÁ ENCONTRAR BOLETINES DE MONITOREO, DIAGNÓSTICOS, BOLETINES TARIFARIOS, ESTUDIOS, INFORMES Y DOCUMENTOS SECTORIALES.</t>
  </si>
  <si>
    <t>INFORME EN EL CUAL SE REALIZA UN ANÁLISIS DE LOS ASPECTOS TÉCNICOS, OPERATIVOS, FINACIEROS, TARIFARIOS Y COMERCIALES DE LOS PRESTADORES.</t>
  </si>
  <si>
    <t>COMPUESTA POR LOS DOCUMENTOS DE CARÁCTER MISIONAL, QUE EVIDENCIA EL CONJUNTO DE METAS, ACCIONES, PROCEDIMIENTOS Y AJUSTES QUE LA ENTIDAD DEFINE Y PONE EN MARCHA EN PERIODOS DE TIEMPO DETERMINADOS EN ASPECTOS DE LA GESTIÓN FRENTE AL MANEJO DE VERTIMIENTO.</t>
  </si>
  <si>
    <t>CONSTITUIDA POR DOCUMENTOS DE CARÁCTER ADMINISTRATIVO, QUE CONTIENEN LAS OPINIONES, APRECIACIONES O JUICIOS, QUE SE EXPRESAN EN TÉRMINOS DE CONCLUSIONES, SIN EFECTO JURÍDICO DIRECTO SOBRE LA MATERIA DE QUÉ TRATA, QUE SIRVE COMO SIMPLE ELEMENTO DE INFORMACIÓN O CRITERIO DE ORIENTACIÓN EN LOS TEMAS MISIONALES DE LA ENTIDAD.</t>
  </si>
  <si>
    <t>DOCUMENTO QUE DEFINE LOS LINEAMIENTOS PARA LA EVALUACIÓN DEL DESEMPEÑO LABORAL DE LOS FUNCIONARIOS, ASÍ COMO LOS ACUERDOS DE GESTIÓN.</t>
  </si>
  <si>
    <t>DOCUMENTO QUE DEFINE LOS LINEAMIENTOS PARA EL INGRESO, PERMANENCIA, SITUACIONES ADMINISTRATIVAS Y RETIRO DEL SERVICIO DE LOS FUNCIONARIOS.</t>
  </si>
  <si>
    <t>DOCUMENTO QUE ESTABLECE LAS FUNCIONES Y COMPETENCIAS LABORALES DE LOS CARGOS DE LA PLANTA DE PERSONAL DE LA ENTIDAD</t>
  </si>
  <si>
    <t>DOCUMENTO QUE CONTIENE LAS DIRECTRICES Y LINEAMIENTOS PARA REALIZAR LA SOLICITUD Y VINCULACIÓN FORMATIVA DE PRACTICANTES Y/O JUDICANTES ACORDE CON LOS PROCEDIMIENTOS INTERNOS DE LA ENTIDAD Y LA NORMATIVIDAD VIGENTE DE LA SUPERSERVICIOS.</t>
  </si>
  <si>
    <t>CONFORMADO POR EL DOCUMENTO QUE CONIENE LOS LINEAMIENTOS PARA EL ACCESO Y APROBACIÓN DEL TELETRABAJO EN LA ENTIDAD, JUNTO CON LOS DOCUMENTOS GENERADAS COMO SOPORTE DE LAS ACTIVIDADES REALIZADAS.</t>
  </si>
  <si>
    <t>DOCUMENTO QUE CONTIENE LOS REQUISITOS PARA LA LIQUIDACIÓN DE LA NÓMINA, EL PAGO AL SISTEMA DE SEGURIDAD SOCIAL, EL PAGO DE PRESTACIONES SOCIALES Y OTROS CONCEPTOS QUE REQUIEREN LIQUIDACIÓN PARA LOS SERVIDORES PÚBLICOS DE LA ENTIDAD.</t>
  </si>
  <si>
    <t>DOCUMENTO QUE CONTIENE LOS LINEAMIENTOS PARA LA GESTIÓN DE LA CAPACITACIÓN Y DESARROLLO DE COMPENTENCIAS LOS FUNCIONARIOS DE LA ENTIDAD.</t>
  </si>
  <si>
    <t>CONTRATO A TRAVES DEL CUAL SE ADQUIEREN SERVICIOS FIDUCIARIOS</t>
  </si>
  <si>
    <t>DOCUMENTO QUE CONTIENE LOS RESULTADOS DEL PLAN Y LA GESTIÓN INTERNA DE LA OFICINA ASESORA DE COMUNICACIONES</t>
  </si>
  <si>
    <t>CONFORMADO POR LA DOCUMENTACIÓN DE CARÁCTER ADMINISTRATIVO, QUE EVIDENCIA LA GESTIÓN DE UN FONDO CREADO PARA MANEJAR PEQUEÑAS CANTIDADES DE DINERO, RELACIONADAS CON LA ACTIVIDAD DE LA ENTIDAD.</t>
  </si>
  <si>
    <t>MANUAL QUE ESTANDARIZA LA IDENTIDAD E IMAGEN GRÁFICA DE LA SUPERINTENDENCIA DE SERVICIOS PÚBLICOS DOMICILIARIOS, A TRAVÉS DE LINEAMIENTOS GRÁFICOS BÁSICOS PARA ASEGURAR EL USO ADECUADO EN LOS DOCUMENTOS Y PIEZAS COMUNICATIVAS DE LA ENTIDAD.</t>
  </si>
  <si>
    <t>DOCUMENTO QUE CONTIENE LOS RESULTADOS DE LOS PLANES, PROGRAMAS Y PROYECTOS DE LA GESTIÓN INTERNA DE LA DIRECCIÓN DE TALENTO HUMANO EN LA ENTIDAD.</t>
  </si>
  <si>
    <t>CONSTITUIDA POR LOS DOCUMENTOS QUE REFLEJAN EL MANTENIMIENTO, MEJORA Y CONTROL SOBRE LA INFRAESTRUCTURA A CARGO DE LA ENTIDAD.</t>
  </si>
  <si>
    <t>CONSTITUIDA POR LOS DOCUMENTOS DE CARÁCTER FISCAL, QUE REFLEJAN LA GESTIÓN PARA CON LOS VEHICULOS DE LA ENTIDAD</t>
  </si>
  <si>
    <t>CONFORMADO POR LA DOCUMENTACIÓN QUE ESTABLECE LA METODOLOGÍA PARA PROMOVER E IMPLEMENTAR LAS ACTIVIDADES PARA MEJORAR Y MANTENER LAS CONDICIONES ÓPTIMAS DE ORGANIZACIÓN, ORDEN Y LIMPIEZA EN TODAS LAS SEDES DE LA SUPERSERVICIOS.</t>
  </si>
  <si>
    <t>DOCUMENTOS GUIA QUE ESTABLECEN OBJETIVOS, ACCIONES, ALCANCES, RESPONSABLES PLAZOS E INDICADORES Y RESULTADOS QUE ESTÁN ENCAMINADOS A DIVULGAR LA GESTIÓN INSTITUCIONAL DEL PROCESO</t>
  </si>
  <si>
    <t>DOCUMENTOS QUE CONTIENEN LAS SOLICITUDES DE INFORMACIÓN O CONSULTA PRESENTADAS POR USUARIOS, MEDIOS DE COMUNICACIÓN ETC SOBRE LA OAC Y SOBRE LOS SERVICIOS PÚBLICOS DOMICILIARIOS.</t>
  </si>
  <si>
    <t>CONFORMADO POR LA DOCUMENTACIÓN DE CARÁCTER ADMINISTRATIVO QUE DA TESTIMONIO DE LAS DECISIONES TOMADAS POR EL GRUPO TEMATICO DE GESTION FINANCIERA, EL CUAL ES ENCARGADO DE COORDINAR LAS ACCIONES CONTRACTUALES DE LA SUPERINTENDENCIA.</t>
  </si>
  <si>
    <t>CONFORMADA POR DOCUMENTOS DE CARÁCTER ADMINISTRATIVO, QUE SUMINISTRAN INFORMACIÓN SOBRE LAS NECESIDADES DE CONTRATACION DE LA ENTIDAD CON OBJETO, VALOR, RUBRO PRESUPUESTAL, ÁREA Y TIEMPO</t>
  </si>
  <si>
    <t>COMPUESTA POR DOCUMENTOS DE CARÁCTER MISIONAL, QUE DAN TESTIMONIO DE LOS PROCESOS DE INTERVENCIÓN O TOMA DE POSESIÓN DE LAS EMPRESAS INTERVENIDAS.</t>
  </si>
  <si>
    <t>ESTE INSTRUMENTO ARCHIVISTICO PLASMA LA PLANEACIÓN DE LA FUNCIÓN ARCHIVÍSTICA EN ARTICULACIÓN CON LOS PLANES Y PROYECTOS ESTRATÉGICOS DE LA SUPERSERVICIOS Y LA NORMATIVIDAD VIGENTE.</t>
  </si>
  <si>
    <t>INSTRUMENTO ARCHIVÍSTICO EN DONDE SE ESTABLECEN LAS ACTIVIDADES, CONTROLES Y/O ACCIONES A CORTO, MEDIANO Y LARGO PLAZO QUE TIENEN COMO FIN IMPLEMENTAR LOS PROGRAMAS Y PROCEDIMIENTOS TENDIENTES A MANTENER LAS CARACTERISTICAS FÍSICAS Y FUNCIONALES DE LOS DOCUMENTOS DE ARCHIVO DE LA SUPERSERVICIOS.</t>
  </si>
  <si>
    <t>INSTRUMENTO ARCHIVÍSTICO EN DONDE SE EVIDENCIAN LAS ACCIONES Y ESTÁNDARES A (CORTO, MEDIANO, Y LARGO PLAZO) QUE TIENEN COMO FIN IMPLEMENTAR LOS PROGRAMAS, ESTRATEGIAS, PROCEDIMIENTOS TENDIENTES A ASEGURAR Y/O GARANTIZAR SU PRESERVACIÓN A LARGO PLAZO DE LOS DOCUMENTOS ELECTRÓNICOS DE ARCHIVO.</t>
  </si>
  <si>
    <t>REGISTROS DEL PROCESO TÉCNICO, ADMINISTRATIVO Y LEGAL MEDIANTE EL CUAL SE TRASLADAN LOS DOCUMENTOS DEL ARCHIVO DE GESTIÓN AL ARCHIVO CENTRAL, SEGÚN LOS TIEMPOS DE RETENCIÓN ESTABLECIDOS EN TABLAS DE RETENCIÓN DOCUMENTAL TRD.</t>
  </si>
  <si>
    <t>REGISTROS DEL PROCESO TÉCNICO, ADMINISTRATIVO Y LEGAL MEDIANTE EL CUAL SE TRASLADAN LOS DOCUMENTOS DEL ARCHIVO CENTRAL AL ARCHIVO GENERAL DE LA NACIÓN, SEGÚN LOS TIEMPOS DE RETENCIÓN ESTABLECIDOS EN TABLAS DE RETENCIÓN DOCUMENTAL Y TABLAS DE VALORACIÓN DOCUMENTAL.</t>
  </si>
  <si>
    <t>DOCUMENTO DONDE SE EVIDENCIA EL CONJUNTO DE ACCIONES, METAS Y PROCEDIMIENTOS QUE LA SUPERSERVICIOS DEFINE Y PONE EN MARCHA EN PERÍODOS DE TIEMPO DETERMINADOS PARA LA GESTIÓN FRENTE A LAS TECNOLOGÍAS DE LA INFORMACIÓN.</t>
  </si>
  <si>
    <t>UN INFORME DE GESTIÓN ES UN DOCUMENTO QUE RECOPILA UN CONJUNTO DE DATOS QUE SE HAN EFECTUADO Y GESTIONADO POR LA ENTIDAD DURANTE UN PERÍODO DE TIEMPO.</t>
  </si>
  <si>
    <t>SON LAS RECOMENDACIONES QUE ADOPTA EL COMITÉ CON EL FIN DE PROPENDER QUE LA INFORMACION CONTABLE Y FINANCIERA SEA PRESENTADA DE MANERA ADECUADA</t>
  </si>
  <si>
    <t>DONDE SE REALIZAN LOS AJUSTES DE CONTABILIDAD</t>
  </si>
  <si>
    <t>CONFORMADA POR DOCUMENTOS DE CARÁCTER MISIONAL QUE PRESENTAN LOS RESULTADOS DE LA GESTION DEL PROCESO Y TIENEN COMO OBJETIVO DESCRIBIR ESTADOS DE SITUACIÓN QUE SE PRESTAN DE FORMA CUANTITATIVA O EN CIFRAS EN TEMAS RELACIONADAS CON LA PRESTACIÓN DE LOS SERVICIOS PÚBLICOS. - DIRECCIÓN TERRITORIAL NOROCCIDENTE.</t>
  </si>
  <si>
    <t>LA COMPRAVENTA CONSTITUYE UN NEGOCIO JURÍDICO BILATERAL, CUYOS ELEMENTOS ESENCIALES SON EL ACUERDO SOBRE LA COSA Y EL PRECIO; Y CUENTA CON UNA FORMALIDAD ADICIONAL EN EL CASO DE LA COMPRAVENTA DE BIENES INMUEBLES, ES DECIR, LA FIRMA DE LA ESCRITURA PÚBLICA.</t>
  </si>
  <si>
    <t>CONTRATO POR EL CUAL SE ADQUIEREN SERVICIOS DE DIAGNOSTICO INTERVENTORÍA Y OTROS DE CONFORMIDAD CON LA NORMATIVA VIGENTE.</t>
  </si>
  <si>
    <t>CONTRATO POR MEDIO DEL CUAL UNA PARTE LLAMADA LICENCIANTE LE OTORGA A OTRA, LLAMADA LICENCIATARIO, LOS DERECHOS DE EXPLOTACIÓN, USO O FABRICACIÓN SOBRE UN BIEN INTANGIBLE DE SU PROPIEDAD.</t>
  </si>
  <si>
    <t>CONTRATOS DE OBRA ESTÁN DEFINIDOS COMO AQUELLOS QUE SE CELEBRAN PARA LA CONSTRUCCIÓN, MANTENIMIENTO, INSTALACIÓN Y, EN GENERAL, PARA CUALQUIER OTRO TRABAJO MATERIAL SOBRE BIENES INMUEBLES, SIN IMPORTAR LA MODALIDAD DE EJECUCIÓN Y PAGO.</t>
  </si>
  <si>
    <t>EL CONTRATO DE PRESTACIÓN DE SERVICIOS PUEDE SER CELEBRADO EN DOS EVENTOS: PARA LA PRESTACIÓN DE SERVICIOS PROFESIONALES Y DE APOYO A LA GESTIÓN DE LA SUPERSERVICIOS; ES DECIR, AQUELLOS SERVICIOS DE NATURALEZA INTELECTUAL DIFERENTES A LOS DE CONSULTORÍA, QUE SE REQUIEREN PARA EL CUMPLIMIENTO DE LAS FUNCIONES DE LA ENTIDAD, ASÍ COMO LOS RELACIONADOS CON ACTIVIDADES OPERATIVAS, LOGÍSTICAS, O ASISTENCIALES; SIEMPRE QUE NO EXISTA PERSONAL DE PLANTA O SE REQUIERA DE CONOCIMIENTO ESPECIALIZADO PARA LA EJECUCIÓN DE LA ACTIVIDAD. EN ESTE CASO, AL CONTRATO TAMBIÉN DEBE ANEXARSE LA CERTIFICACIÓN DEL JEFE DE LA ENTIDAD ACERCA DE LA INEXISTENCIA DE PERSONAL DE PLANTA PARA LA EJECUCIÓN DE LA ACTIVIDAD. PARA LA ELABORACIÓN DE TRABAJOS ARTÍSTICOS QUE SÓLO PUEDEN SER EJECUTADOS POR DETERMINADAS PERSONAS NATURALES. - DIRECCIÓN TERRITORIAL CENTRO.</t>
  </si>
  <si>
    <t>EL CONTRATO DE SUMINISTRO ES DONDE UNA PARTE SE OBLIGA, A CAMBIO DE UNA CONTRAPRESTACIÓN, A CUMPLIR EN FAVOR DE OTRA, EN FORMA INDEPENDIENTE, PRESTACIONES PERIÓDICAS O CONTINUADAS DE COSAS O SERVICIOS”. SE DIFERENCIA DE LA COMPRAVENTA EN QUE ÉSTA ES UN CONTRATO INSTANTÁNEO, MIENTRAS QUE EL SUMINISTRO ES UN CONTRATO DE DURACIÓN, ES DECIR, EL BIEN O SERVICIO CONTRATADO ES ENTREGADO DE FORMA PERIÓDICA.</t>
  </si>
  <si>
    <t>CONFORMADO POR LA DOCUMENTACIÓN DE CARÁCTER ADMINISTRATIVO, QUE EVIDENCIA LA GESTIÓN DE UN FONDO CREADO PARA MANEJAR PEQUEÑAS CANTIDADES DE DINERO, RELACIONADAS CON LA ACTIVIDAD DE LA ENTIDAD. - DIRECCIÓN TERRITORIAL CENTRO.</t>
  </si>
  <si>
    <t>CONFORMADO POR LA DOCUMENTACIÓN DE CARÁCTER ADMINISTRATIVO, QUE EVIDENCIA LA GESTIÓN DE UN FONDO CREADO PARA MANEJAR PEQUEÑAS CANTIDADES DE DINERO, RELACIONADAS CON LA ACTIVIDAD DE LA DIRECCIÓN TERRITORIAL NOROCCIDENTE.</t>
  </si>
  <si>
    <t>CONFORMADO POR LA DOCUMENTACIÓN DE CARÁCTER ADMINISTRATIVO, QUE EVIDENCIA LA GESTIÓN DE UN FONDO CREADO PARA MANEJAR PEQUEÑAS CANTIDADES DE DINERO, RELACIONADAS CON LA ACTIVIDAD DE LA DIRECCIÓN TERRITORIAL OCCIDENTE.</t>
  </si>
  <si>
    <t>CONFORMADO POR LA DOCUMENTACIÓN DE CARÁCTER ADMINISTRATIVO, QUE EVIDENCIA LA GESTIÓN DE UN FONDO CREADO PARA MANEJAR PEQUEÑAS CANTIDADES DE DINERO, RELACIONADAS CON LA ACTIVIDAD DE LA DIRECCIÓN TERRITORIAL ORIENTE.</t>
  </si>
  <si>
    <t>CONFORMADO POR LA DOCUMENTACIÓN DE CARÁCTER ADMINISTRATIVO, QUE EVIDENCIA LA GESTIÓN DE UN FONDO CREADO PARA MANEJAR PEQUEÑAS CANTIDADES DE DINERO, RELACIONADAS CON LA ACTIVIDAD DE LA DIRECCIÓN TERRITORIAL SUROCCIDENTE.</t>
  </si>
  <si>
    <t>REPORTES DE LOS PRESTADORES DE SERVICIOS PUBLICOS QUE SE ENCUENTRAN EN MORA CON CUENTAS A FAVOR DE LA ENTIDAD</t>
  </si>
  <si>
    <t>CONFORMADA POR DOCUMENTOS DE CARÁCTER CONTABLE QUE EVIDENCIAN LAS TRANSACCIONES CONTABLES DIARIAS REALIZADAS POR LA TESORERÍA DE LA ENTIDAD.</t>
  </si>
  <si>
    <t>CONFORMADO POR LA DOCUMENTACIÓN DE CARÁCTER CONTABLE, QUE PERMITEN COMPARAR Y VERIFICAR LOS SALDOS DE LAS CUENTAS DE LA ENTIDAD CON LOS EXTRACTOS BANCARIOS.</t>
  </si>
  <si>
    <t>REPORTES DE INFORMACION GENERADOS DEL SIIF Y CUENTAS POR COBRAR, CON EL FIN DE DETERMINAR LAS DIFERENCIAS ENTRE LOS SISTEMAS</t>
  </si>
  <si>
    <t>REPORTES DE INFORMACION GENERADOS DE LA CGN, CON EL FIN DE DETERMINAR Y CONCILIAR PARTIDAS CON OTRAS ENTIDADES DE OPERACIONES RECIPROCAS.</t>
  </si>
  <si>
    <t>ESTUDIO PARA EL CALCULO DE LA CONTRIBUCION ESPECIAL</t>
  </si>
  <si>
    <t>CONFORMADA POR DOCUMENTOS DE CARÁCTER ADMINISTRATIVO QUE EVIDENCIAN LOS APORTES ECONÓMICOS QUE POR LEY REALIZAN LAS EMPRESAS PRESTADORAS DE SERVICIOS PÚBLICOS A LA SUPERINTENDENCIA.</t>
  </si>
  <si>
    <t>CONSTITUIDA POR LOS DOCUMENTOS DE CARÁCTER FISCAL, QUE REFLEJAN EL PAGO DE LOS IMPUESTOS DE CARÁCTER LOCAL REALIZADOS POR LA ENTIDAD.</t>
  </si>
  <si>
    <t>REFLEJA LA SITUACION FINANCIERA Y CONTABLE DE LAS OPERACIONES DE LA ENTIDAD</t>
  </si>
  <si>
    <t>MANUAL QUE CONTIENE LAS POLÍTICAS CONTABLES DE LA SUPERINTENDENCIA BASANDOSE EN LA NORMATIVA DE LA CONTADURÍA GENERAL DE LA NACIÓN.</t>
  </si>
  <si>
    <t>MANUAL QUE CONTIENE LOS PROCEDIMIENTOS Y PAUTAS PARA LA PREPARACION Y PRESENTACION DE LOS HECHOS ECONOMICOS, BALO EL MARCO NORMATIVO CONTABLE PARA ENTIDADES DE GOBIERNO.</t>
  </si>
  <si>
    <t>DERECHOS DE PETICIÓN ASOCIADOS AL PROCESO DE DIRECCIONAMIENTO ESTRATÉGICO.</t>
  </si>
  <si>
    <t>ESTE DOCUMENTO HACE PARTE DEL PROCESO DE SEGUIMIENTO Y MEDICIÓN, EN DONDE SE EVIDENCIA LA METODOLOGÍA UTILIZADA PARA EL DISEÑO, FORMULACIÓN Y SEGUIMIENTO DE LOS INDICADORES DEL DESEMPEÑO DE LOS PROCESOS DEL SISTEMA INTEGRADO DE GESTIÓN DE LA ENTIDAD.</t>
  </si>
  <si>
    <t>ESTE DOCUMENTO HACE PARTE DE UN PROCESO TRANSVERSAL A LA SUPERSERVICIOS, EN DONDE SE EVIDENCIAN LOS REGISTROS QUE DAN TESTIMONIO DE LA FUNCIÓN DE VIGILANCIA Y CONTROL QUE SE REALIZA A LA SUPERSERVICIOS.</t>
  </si>
  <si>
    <t>ESTE DOCUMENTO PARTE DEL PROCESO DE DIRECCIONAMIENTO ESTRATÉGICO, CONTEMPLAN ACTIVIDADES LIMITADAS EN EL TIEMPO, QUE UTILIZAN TOTAL O PARCIALMENTE RECURSOS PÚBLICOS, CON EL FIN DE CREAR, AMPLIAR, MEJORAR O RECUPERAR LA CAPACIDAD DE PRODUCCIÓN O PROVISIÓN DE BIENES O SERVICIOS POR PARTE DEL ESTADO.</t>
  </si>
  <si>
    <t>ESTE DOCUMENTO HACE PARTE DEL PROCESO DE DIRECCIONAMIENTO ESTRATÉGICO, DOCUMENTO EN EL QUE SE REGISTRA ANUALMENTE LA ESTRATEGIA DE LUCHA CONTRA LA CORRUPCIÓN Y ATENCIÓN AL CIUDADANO QUE ADOPTA LA SUPERSERVICIOS EN CUMPLIMIENTO DE LAS DISPOSICIONES ESTABLECIDAS POR LA LEY 1474 DE 2011.</t>
  </si>
  <si>
    <t>ESTE DOCUMENTO HACE PARTE DEL PROCESO DE DIRECCIONAMIENTO ESTRATÉGICO, EN DONDE SE EVIDENCIAN LAS PRINCIPALES LÍNEAS DE ACCIÓN QUE LA SUPERSERVICIOS TIENE DISEÑADAS Y SE PROPONE ALCANZAR PARA EL CUMPLIMIENTO DE LA MISIÓN EN EL CORTO Y MEDIO PLAZO.</t>
  </si>
  <si>
    <t>ESTE DOCUMENTO HACE PARTE DEL PROCESO DE DIRECCIONAMIENTO ESTRATÉGICO, DONDE SE DEFINE LA PLANEACIÓN Y RESPONSABILIDADES INSTITUCIONALES FRENTE A LAS DISPOSICIONES DEL PLAN NACIONAL DE DESARROLLO, EL CONPES.</t>
  </si>
  <si>
    <t>ES EL INSTRUMENTO DE PROGRAMACIÓN ANUAL DE LAS METAS PARA DAR CUMPLIMIENTO A LO DEFINIDO EN EL PLAN INDICATIVO Y RESPONDER A LA GESTIÓN DEL DÍA A DÍA, FUNCIONES DE CADA DEPENDENCIA. A SU VEZ, ES EL INSTRUMENTO SOBRE EL CUAL SE REALIZA LA ACTIVIDAD DE SEGUIMIENTO Y AUTOEVALUACIÓN, DE LA CUAL SE DEBE GENERAR INFORMACIÓN CLARA Y CONSISTENTE SOBRE EL AVANCE EN EL CUMPLIMIENTO DE LAS METAS ESTABLECIDAS, QUE SERVIRÁ DE SOPORTE PARA LA TOMA DE DECISIONES GERENCIAL Y A LOS PROCESOS DE RENDICIÓN DE CUENTAS Y MEJORAMIENTO CONTINUO</t>
  </si>
  <si>
    <t>ESTE DOCUMENTO HACE PARTE DEL PROCESO DE DIRECCIONAMIENTO ESTRATÉGICO, DOCUMENTO QUE DEFINE LAS ACCIONES PARA GESTIONAR LOS RIESGOS DE SEGURIDAD DE LA INFORMACIÓN INACEPTABLES E IMPLANTAR LOS CONTROLES NECESARIOS PARA PROTEGER LA INFORMACIÓN.</t>
  </si>
  <si>
    <t>ESTE DOCUMENTO HACE PARTE DEL PROCESO DE DIRECCIONAMIENTO ESTRATÉGICO EN ELLA SE DEFINEN LAS POLÍTICAS, LAS ESTRATEGIAS, LA EVALUACIÓN Y SEGUIMIENTO PARA LA GESTIÓN DE LOS RIESGOS INSTITUCIONALES.</t>
  </si>
  <si>
    <t>ESTE DOCUMENTO HACE PARTE DEL PROCESO DE DIRECCIONAMIENTO ESTRATEGICO, EN DONDE SE EVIDENCIAN LOS ASPECTOS Y LINEAMIENTOS QUE REGULAN LA GESTIÓN DE RECOLECTAR, ALMACENAR, USAR, CIRCULAR O SUPRIMIR INFORMACIÓN DE PERSONAS NATURALES PARA EL TRATAMIENTO DE LOS DATOS PERSONALES POR PARTE DE SUPERSERVICIOS.</t>
  </si>
  <si>
    <t>ESTE DOCUMENTO HACE PARTE DEL PROCESO DE DIRECCIONAMIENTO ESTRATÉGICO EN DONDE SE EVIDENCIA EL DOCUMENTO QUE ESPECIFICA EL SISTEMA INTEGRADO DE GESTIÓN Y MEJORA, ESTABLECE EL ALCANCE DEL SIGME Y DESCRIBE LA INTERACCIÓN DE LOS PROCESOS DE ACUERDO CON EL MODELO DE OPERACIÓN INSTITUCIONAL DE LA SUPERSERVICIOS.</t>
  </si>
  <si>
    <t>ESTE DOCUMENTO HACE PARTE DEL PROCESO DE DIRECCIONAMIENTO ESTRATÉGICO, EN DONDE SE EVIDENCIAN LOS DOCUMENTOS DE LA ESTIMACIÓN DETALLADA DE LOS DIFERENTES RUBROS PRESUPUESTALES PARA CADA VIGENCIA FISCAL Y QUE OFRECEN INFORMACIÓN AMPLIADA SOBRE LOS VALORES PROYECTADOS EN EL PRIMER AÑO DE LAS PROPUESTAS PRESUPUESTALES DE MEDIANO PLAZO CORRESPONDIENTES.</t>
  </si>
  <si>
    <t>ESTE DOCUMENTO HACE PARTE DEL PROCESO DE MEJORA E INNOVACIÓN EN DONDE SE EVIDENCIAN LOS REGISTROS DE LOS CONTROLES DE LOS CAMBIOS SOLICITADAS A LOS DOCUMENTOS Y REGISTROS POR LOS FUNCIONARIOS DE LA SUPERSERVICIOS.</t>
  </si>
  <si>
    <t>ESTE DOCUMENTO HACE PARTE DEL PROCESO DE GESTIÓN DE LA INFORMACIÓN Y EL CONOCIMIENTO Y CONTIENE LOS REGISTROS DE INFORMACIÓN PARA LA IDENTIFICACIÓN Y TRANSFERENCIA DEL CONOCIMIENTO TÁCITO Y EXPLICITO DE LOS SERVIDORES Y COLABORADORES DE LA ENTIDAD QUE LES PERMITE GENERAR MEMORIA HISTÓRICA DE SABERES, Y MEJORAR LOS RESULTADOS, EN CUANTO A LA PRODUCTIVIDAD Y CAPACIDAD DE LIDERAZGO.</t>
  </si>
  <si>
    <t>ESTE DOCUMENTO HACE PARTE DEL PROCESO DE GESTIÓN DE LA INFORMACIÓN Y EL CONOCIMIENTO, ESTA SUBSERIE DOCUMENTAL DESCRIBE LAS OPERACIONES NECESARIAS PARA LA PRODUCCIÓN DE ESTADÍSTICAS OFICIALES DE ACUERDO CON LOS LINEAMIENTOS DEL SISTEMA ESTADÍSTICO NACIONAL. NORMA TÉCNICA DE CALIDAD DEL PROCESO ESTADÍSTICO - NTCPE1000. DECRETO 1369 DE 2020.</t>
  </si>
  <si>
    <t>TEXTO</t>
  </si>
  <si>
    <t>HOJA DE CÁLCULO,TEXTO</t>
  </si>
  <si>
    <t>MENSAJERÍA INSTANTÁNEA,TEXTO</t>
  </si>
  <si>
    <t>HOJA DE CÁLCULO,TEXTO,WEB</t>
  </si>
  <si>
    <t>ANIMACIÓN,AUDIO,CORREO ELECTRÓNICO,DOCUMENTO GRÁFICO,HOJA DE CÁLCULO,MENSAJERÍA INSTANTÁNEA,PRESENTACIÓN,TEXTO,VIDEO,WEB</t>
  </si>
  <si>
    <t>AUDIO,TEXTO,VIDEO</t>
  </si>
  <si>
    <t>PRESENTACIÓN,TEXTO,WEB</t>
  </si>
  <si>
    <t>CORREO ELECTRÓNICO,HOJA DE CÁLCULO,TEXTO</t>
  </si>
  <si>
    <t>CORREO ELECTRÓNICO,PRESENTACIÓN,TEXTO</t>
  </si>
  <si>
    <t>CORREO ELECTRÓNICO,MENSAJERÍA INSTANTÁNEA,PRESENTACIÓN,TEXTO</t>
  </si>
  <si>
    <t>DOCUMENTO GRÁFICO,WEB</t>
  </si>
  <si>
    <t>WEB</t>
  </si>
  <si>
    <t>BASE DE DATOS,TEXTO</t>
  </si>
  <si>
    <t>CORREO ELECTRÓNICO,HOJA DE CÁLCULO,MENSAJERÍA INSTANTÁNEA,TEXTO</t>
  </si>
  <si>
    <t>TEXTO,WEB</t>
  </si>
  <si>
    <t>CORREO ELECTRÓNICO,TEXTO</t>
  </si>
  <si>
    <t>DOCUMENTO GRÁFICO,HOJA DE CÁLCULO,TEXTO</t>
  </si>
  <si>
    <t>DOCUMENTO GRÁFICO,PRESENTACIÓN,TEXTO</t>
  </si>
  <si>
    <t>DOCUMENTO GRÁFICO,HOJA DE CÁLCULO,PRESENTACIÓN,TEXTO</t>
  </si>
  <si>
    <t>DOCUMENTO GRÁFICO,TEXTO</t>
  </si>
  <si>
    <t>PRESENTACIÓN,TEXTO</t>
  </si>
  <si>
    <t>TEXTO,HOJA DE CÁLCULO</t>
  </si>
  <si>
    <t>HOJA DE CÁLCULO,PRESENTACIÓN,TEXTO</t>
  </si>
  <si>
    <t>HOJA DE CÁLCULO,WEB</t>
  </si>
  <si>
    <t>HTTPS://WWW.SUPERSERVICIOS.GOV.CO/NUESTRA-ENTIDAD/TALENTO-HUMANO/RELACIONES-LABORALES-Y-ACUERDO-SINDICAL</t>
  </si>
  <si>
    <t>ORFEO/CRONOS</t>
  </si>
  <si>
    <t>HTTPS://WWW.SUPERSERVICIOS.GOV.CO/NUESTRA-ENTIDAD/PLANEACION-PRESUPUESTO-E-INFORMES/PLANES-INSTITUCIONALES</t>
  </si>
  <si>
    <t>CRONOS</t>
  </si>
  <si>
    <t>HTTPS://WWW.SUPERSERVICIOS.GOV.CO/PUBLICACIONES</t>
  </si>
  <si>
    <t>HTTPS://WWW.SUPERSERVICIOS.GOV.CO/EMPRESAS-VIGILADAS/ACUEDUCTO-ALCANTARILLADO-Y-ASEO/</t>
  </si>
  <si>
    <t>ORFEO/CRONOS, SUI</t>
  </si>
  <si>
    <t>RFWEB, APOTEOSYS, ORFEO/CRONOS</t>
  </si>
  <si>
    <t>RFWEB, CRONOS</t>
  </si>
  <si>
    <t>HTTPS://WWW.SUPERSERVICIOS.GOV.CO/NUESTRA-ENTIDAD/TALENTO-HUMANO/EVALUACION-DE-DESEMPE%C3%B1O</t>
  </si>
  <si>
    <t>HTTPS://WWW.SUPERSERVICIOS.GOV.CO/NUESTRA-ENTIDAD/TALENTO-HUMANO/NOMBRAMIENTOS-Y-ENCARGOS</t>
  </si>
  <si>
    <t>HTTPS://WWW.SUPERSERVICIOS.GOV.CO/NUESTRA-ENTIDAD/TALENTO-HUMANO/MANUAL-DE-FUNCIONES</t>
  </si>
  <si>
    <t>ORFEO/CRONOS, SECOP, SGI CONTRATOS, SGD</t>
  </si>
  <si>
    <t>CRONOS , CNSC</t>
  </si>
  <si>
    <t>ORFEO/CRONOS, SIIF NACION</t>
  </si>
  <si>
    <t>PLATAFORMA SIGME</t>
  </si>
  <si>
    <t>ORFEO/CRONOS, ARANDA</t>
  </si>
  <si>
    <t>CANALES INTERNOS,EXTERNOS DE DIVULGACIÓN</t>
  </si>
  <si>
    <t>ORFEO/CRONOS - SECOP - SGD</t>
  </si>
  <si>
    <t>SECOP - PAGINA WEB HTTPS://WWW.SUPERSERVICIOS.GOV.CO/CONTRATACION</t>
  </si>
  <si>
    <t>PAGINA WEB, ORFEO</t>
  </si>
  <si>
    <t>SISTEMA DE GESTIÓN DE DOCUMENTO ELECTRÓNICO DE ARCHIVO - SGDEA, PAGINA WEB DE LA ENTIDAD</t>
  </si>
  <si>
    <t>SISTEMA DE GESTIÓN DE DOCUMENTO ELECTRÓNICO DE ARCHIVO - SGDEA</t>
  </si>
  <si>
    <t>PAGINA WEB DE LA ENTIDAD</t>
  </si>
  <si>
    <t>CRONOS , DRIVE, PAGINA WEB, SIGME,SUI, SISGESTIÓN</t>
  </si>
  <si>
    <t>HTTPS://WWW.SUPERSERVICIOS.GOV.CO/NUESTRA-ENTIDAD/PLANEACION-PRESUPUESTO-E-INFORMES/INFORMES-DE-GESTION</t>
  </si>
  <si>
    <t>HTTPS://WWW.SUPERSERVICIOS.GOV.CO/PARTICIPA/RENDICION-DE-CUENTAS</t>
  </si>
  <si>
    <t>CRONOS , PAGINA WEB DE LA ENTIDAD</t>
  </si>
  <si>
    <t>PAGINA WEB DE LA ENTIDAD, CRONOS</t>
  </si>
  <si>
    <t>CRONOS , INTRANET</t>
  </si>
  <si>
    <t>GESTOR DOCUMENTAL</t>
  </si>
  <si>
    <t>ORFEO/CRONOS, DRIVE, PAGINA WEB, SIGME</t>
  </si>
  <si>
    <t>CANALES INTERNOS Y EXTERNOS DE DIVULGACIÓN</t>
  </si>
  <si>
    <t>ORFEO/CRONOS, SECOP</t>
  </si>
  <si>
    <t>PUBLICADO EN LA PAGINA DE LA CONTADURIA GENERAL DE LA NACION, (SISTEMA CHIP)</t>
  </si>
  <si>
    <t>GRUPO DE CONTABILIDAD</t>
  </si>
  <si>
    <t>ORFEO/CRONOS, APLICATIVO CUENTAS POR COBRAR</t>
  </si>
  <si>
    <t>APLICATIVO CUENTAS POR COBRAR, GRUPO DE CONTRIBUCIONES</t>
  </si>
  <si>
    <t>CRONOS , APLICATIVO CUENTAS POR COBRAR</t>
  </si>
  <si>
    <t>CRONOS , SIIF NACION</t>
  </si>
  <si>
    <t>PAGINA WEB DE LA ENTIDAD Y SIGME</t>
  </si>
  <si>
    <t>SISGESTION, PAGINA WEB</t>
  </si>
  <si>
    <t>PAGINA WEB Y CRONOS</t>
  </si>
  <si>
    <t>PAGINA WEB</t>
  </si>
  <si>
    <t>CRONOS , DRIVE, PAGINA WEB, SIGME</t>
  </si>
  <si>
    <t>SOLICITUD CREACIÓN USUARIOS SUI, RESPUESTA A SOLICITUD CREACIÓN USUARIOS SUI, SOLICITUD HABILITACIÓN O DESHABILITACIÓN SUI, RESPUESTAS HABILITACIÓN O DES HABILITACIÓN SUI, SOLICITUD DE INFORMACIÓN SUI, RESPUESTA SOLICITUD DE INFORMACIÓN SUI, SOLICITUD CONSULTAS DE INFORMACIÓN SUI, RESPUESTAS A CONSULTAS DE INFORMACIÓN SUI, SOLICITUD SOPORTE TÉCNICO SUI, RESPUESTA A SOPORTE TÉCNICO SUI, SOLICITUD DE INSCRIPCIÓN RUPS</t>
  </si>
  <si>
    <t>CONFORMADA POR DOCUMENTOS DE CARÁCTER ADMINISTRATIVO QUE SON UN LISTADO ORDENADA DE BIENES Y DEMÁS COSAS VALORABLES, QUE PERTENECEN Y ESTAN EN USO Y TENENCIA DE LA ENTIDAD Y A CARGO DE UN FUNCIONARIO.</t>
  </si>
  <si>
    <t>LA SUBSERIE DOCUMENTAL INFORMES DE GESTIÓN HACE PARTE DE UN PROCESO</t>
  </si>
  <si>
    <t>MANUAL QUE ESTABLECE LOS LINEAMIENTOS PARA LA GESTIÓN DEL PROCESO DE COMUNICACIONES DE LA SUPERINTENDENCIA DE SERVICIOS PÚBLICOS DOMICILIARIOS, A PARTIR DE LAS POLÍTICAS, INSTITUCIONALES, CAMPOS DE COMUNICACIÓN, FLUJO DE INFORMACIÓN, IDENTIFICACIÓN Y RELACIÓN CON LOS DIFERENTES PÚBLICOS DE INTERÉS DE LA ENTIDAD, ENTRE OTROS ASPECTOS INSTITUCIONALES.</t>
  </si>
  <si>
    <t>MANUAL QUE ESTABLECE LOS LINEAMIENTOS PARA EL MANEJO DE CRISIS DE IMAGEN O REPUTACIÓN QUE PUEDEN PRESENTARSE AL MATERIALIZARSE LOS RIESGOS IDENTIFICADOS EN LOS PROCESOS DE LA SUPERINTENDENCIA DE SERVICIOS PÚBLICOS DOMICILIARIOS; O PRODUCIRSE OTROS EVENTOS NO PREVISTOS</t>
  </si>
  <si>
    <t>CONTIENEN LAS SOLICITUDES VERBALES O ESCRITAS, PRESENTADAS POR LOS CIUDADANOS ANTE LAS AUTORIDADES O ANTE LOS PARTICULARES QUE PRESTAN SERVICIOS PÚBLICOS, PARA OBTENER RESPUESTA OPORTUNA</t>
  </si>
  <si>
    <t>INFORMES DE GESTIÓN EN LOS QUE SE CONOCEN LOS RESULTADOS DE LOS PLANES, PROGRAMAS Y PROYECTOS DE LA GESTIÓN INTERNA DE LA DEPENDENCIA EN DESARROLLO DE SU FUNCIÓN.</t>
  </si>
  <si>
    <t>DOCUMENTO EN EL CUAL SE DEFINEN LOS LINEAMIENTOS ORIENTADOS AL DESARROLLO DEL FORTALECIMIENTO DE LA CULTURA EN TEMAS DE SEGURIDAD, PRIVACIDAD Y CALIDAD DE LA INFORMACIÓN, CON EL FIN DE QUE LOS CLIENTES INTERNOS SE APROPIEN DE LAS FUNCIONALIDADES DE LAS APLICACIONES QUE SON UTILIZADAS POR LOS MISMO DENTRO DE LA ENTIDAD PARA EL DESARROLLO DE SUS FUNCIONES.</t>
  </si>
  <si>
    <t>SE EVIDENCIAN LOS REGISTROS DEL DESARROLLO INTELECTUAL, BASADO EN DEFINICIONES DE ARQUITECTURA DE SOFTWARE E INNOVACIÓN TECNOLÓGICA QUE CONTRIBUYE A LA POTENCIALIZACIÓN DE LAS ACTIVIDADES QUE GENERAN LOS FUNCIONARIOS EN LA SUPERSERVICIOS EN SU ACTUAR, EN CUMPLIMIENTO A LAS FUNCIONES Y APORTANDO VALOR AGREGADO A LA MEJORA CONTINUA. ESTOS REGISTROS QUEDAN DOCUMENTADOS EN LOS CASOS DE LA HERRAMIENTA DE GESTIÓN DE SERVICIOS TECNOLÓGICOS DE TI.</t>
  </si>
  <si>
    <t>ES UN DOCUMENTO EN DONDE SE EVIDENCIAN LOS REGISTROS QUE DAN TESTIMONIO DE LA INFORMACIÓN REQUERIDA POR LOS ENTES EXTERNOS DE CONTROL Y VIGILANCIA A LA SUPERSERVICIOS.</t>
  </si>
  <si>
    <t>ES UN DOCUMENTO EN DONDE SE EVIDENCIAN LOS REGISTROS QUE DAN TESTIMONIO DE LA FUNCIÓN DE VIGILANCIA Y CONTROL QUE SE REALIZA A LA SUPERSERVICIOS.</t>
  </si>
  <si>
    <t>ES UN DOCUMENTO EN DONDE SE EVIDENCIA LA METODOLOGÍA UTILIZADA PARA EL DISEÑO, FORMULACIÓN Y SEGUIMIENTO DE LOS INDICADORES DEL DESEMPEÑO DE LOS PROCESOS DEL SISTEMA INTEGRADO DE GESTIÓN DE LA ENTIDAD.</t>
  </si>
  <si>
    <t>COMPUESTO POR DOCUMENTOS TALES COMO: ACTAS DE COMITÉ DE SEGUIMIENTO A LOS MERCADOS DE ENERGÍA Y GAS – COSMEG, CONTROLES DE ASISTENCIA, COMUNICACIONES INTERNAS, PRESENTACIONES</t>
  </si>
  <si>
    <t>COMPUESTO POR DOCUMENTOS TALES COMO: ACTAS DE REUNIÓN DE ACUERDOS DE INTEROPERABILIDAD DE LOS MERCADOS DE ENERGÍA Y GAS, INVITACIONES, CONTROLES DE ASISTENCIA, PRESENTACIONES, COMUNICACIONES OFICIALES ENVIADAS, COMUNICACIONES OFICIALES RECIBIDAS</t>
  </si>
  <si>
    <t>COMPUESTO POR DOCUMENTOS TALES COMO: BOLETÍN TARIFARIO DE ENERGÍA, BOLETÍN TARIFARIO DE ENERGÍA ZONAS NO INTERCONECTADAS,</t>
  </si>
  <si>
    <t>SE PRESENTAN LOS INFORMES DE GESTIÓN EN LOS QUE SE CONOCEN LOS RESULTADOS DE LOS PLANES, PROGRAMAS Y PROYECTOS DE LA GESTIÓN INTERNA DE LA DEPENDENCIA EN DESARROLLO DE SU FUNCIÓN.</t>
  </si>
  <si>
    <t>SE EVIDENCIAN LOS REGISTROS QUE DAN TESTIMONIO DE LAS LABORES DE INSPECCIÓN Y VIGILANCIA QUE REALIZA LA SUPERSERVICIOS, DONDE SE REFLEJA LA GESTIÓN DE LOS PRESTADORES DE SERVICIOS PÚBLICOS EN CUANTO AL CUMPLIMIENTO DE SUS FUNCIONES.</t>
  </si>
  <si>
    <t>GESTIÓN QUE REALIZA LA SUPERSERVICIOS FRENTE A LOS RESULTADOS ARROJADOS POR LA GESTIÓN DE LA VIGILANCIA Y EL CONTROL A LOS PEQUEÑOS PRESTADORES.</t>
  </si>
  <si>
    <t>GESTIÓN QUE REALIZA LA SUPERSERVICIOS FRENTE A LA IDENTIFICACIÓN, MEDICIÓN Y MONITOREO A LOS RIESGOS QUE SE PUEDAN PRESENTAR AL INTERIOR DE LOS PRESTADORES DE LOS SERVICIOS DE ACUEDUCTO Y ALCANTARILLADO.</t>
  </si>
  <si>
    <t>DESCRIBE LAS OPERACIONES NECESARIAS PARA LA PRODUCCIÓN DE ESTADÍSTICAS OFICIALES DE ACUERDO CON LOS LINEAMIENTOS DEL SISTEMA ESTADÍSTICO NACIONAL. NORMA TÉCNICA DE CALIDAD DEL PROCESO ESTADÍSTICO - NTCPE1000. DECRETO 1369 DE 2020.</t>
  </si>
  <si>
    <t>EN DONDE SE EVIDENCIA EL CONJUNTO DE ACCIONES, METAS, PROCEDIMIENTOS Y AJUSTES QUE LA SUPERSERVICIOS DEFINE Y PONE EN MARCHA EN PERÍODOS DE TIEMPO DETERMINADOS EN ASPECTOS DE LA GESTIÓN FRENTE AL MANEJO DE VERTIMIENTO.</t>
  </si>
  <si>
    <t>CONTIENE LOS SIGUIENTE DOCUMENTOS: LISTA DE CHEQUEO, FICHA METODOLÓGICA, PLAN GENERAL DE LA OPERACIÓN ESTADÍSTICA, COMUNICACIONES RECIBIDAS, COMUNICACIONES ENVIADAS, MEMORANDO INTERNO</t>
  </si>
  <si>
    <t>LA SERIE DOCUMENTAL DERECHOS DE PETICIÓN, HACE PARTE DE UN PROCESO TRANSVERSAL A LA SUPERSERVICIOS, QUE CONTIENEN LAS SOLICITUDES VERBALES O ESCRITAS, PRESENTADAS POR LOS CIUDADANOS ANTE LAS AUTORIDADES O ANTE LOS PARTICULARES QUE PRESTAN SERVICIOS PÚBLICOS, PARA OBTENER RESPUESTA OPORTUNAS. PARA LOS DERECHOS DE PETICIÓN SE RECOMIENDA UN TIEMPO DE RETENCIÓN DE DIEZ (10) AÑOS, CONTADOS A PARTIR DEL MOMENTO EN QUE SE NOTIFICA LA RESPUESTA AL CIUDADANO. ESTA RETENCIÓN CONTEMPLA CINCO (5) AÑOS PARA RESPONDER A POSIBLES INVESTIGACIONES DISCIPLINARIAS Y OTROS CINCO (5) AÑOS POR TEMAS PRECAUCIÓNALES QUE PERMITAN EVIDENCIAR QUE LAS SOLICITUDES DE LA CIUDADANÍA FUERON ATENDIDAS DE MANERA CLARA, OPORTUNA Y RESPETANDO EL DERECHO DE TURNO.</t>
  </si>
  <si>
    <t>LA SUBSERIE DOCUMENTAL PLANES PARA EL MANEJO DE RESIDUOS PELIGROSOS, HACE</t>
  </si>
  <si>
    <t>LA SUBSERIE DOCUMENTAL MANUAL DE SERVICIOS ADMINISTRATIVOS E INSTALACIONES HACE PARTE DEL PROCESO DE GESTIÓN ADMINISTRATIVA Y LOGÍSTICA, EN DONDE SE EVIDENCIAN LOS ASPECTOS QUE REGULAN LA EJECUCIÓN Y SEGUIMIENTO DE LOS PROCESOS RELACIONADOS CON MANTENIMIENTO A INSTALACIONES Y EQUIPOS, SERVICIOS PÚBLICOS E IMPUESTOS A CARGO, SERVICIOS DE VIGILANCIA, COMBUSTIBLE, ASEO, CAFETERÍA Y DEMÁS NECESARIOS PARA EL FUNCIONAMIENTO DE LA ENTIDAD, ADMINISTRACIÓN PARQUE AUTOMOTOR, MANTENIMIENTO Y CONTROL ARQUITECTÓNICO DE LAS SEDES, FOTOCOPIADO Y GESTIÓN DE CAJA MENOR DE SERVICIOS GENERALES.</t>
  </si>
  <si>
    <t>LA SUB SERIE DOCUMENTAL INVENTARIO DE BIENES, HACE PARTE EL PROCESO DE GESTIÓN ADMINISTRATIVA Y LOGÍSTICA DE LA SUPERSERVICIOS, HACE REFERENCIA A LOS INVENTARIOS DE LOS BIENES MUEBLES QUE SON PROPIEDAD DE LA ENTIDAD.</t>
  </si>
  <si>
    <t>LA SUBSERIE DOCUMENTAL INFORMES DE GESTIÓN HACE PARTE DE UN PROCESO TRANSVERSAL A LA SUPERSERVICIOS, EN DONDE SE PRESENTAN LOS INFORMES DE GESTIÓN EN LOS QUE SE CONOCEN LOS RESULTADOS DE LOS PLANES, PROGRAMAS Y PROYECTOS DE LA GESTIÓN INTERNA DE LA DEPENDENCIA EN DESARROLLO DE SU FUNCIÓN.</t>
  </si>
  <si>
    <t>LA SUBSERIE DOCUMENTAL PROYECTOS DE DESARROLLO NORMATIVO HACE PARTE DEL PROCESO NORMATIVA EN DONDE SE EVIDENCIAN LOS REGISTROS QUE CONTIENEN LAS OPINIONES, APRECIACIONES O JUICIOS PARA EL CAMBIO DE NORMAS SOBRE LOS TEMAS MISIONALES DE LA SUPERSERVICIOS.</t>
  </si>
  <si>
    <t>LA SUBSERIE DOCUMENTAL REGISTROS DE PARTICIPACIÓN CIUDADANA HACEN PARTE DEL PROCESO DE FORTALECIMIENTO DEL CONTROL SOCIAL CONTIENE LOS REGISTROS Y LAS EVIDENCIAS DE LOS EVENTOS REALIZADOS CON LA CIUDADANÍA EN PRO DE CAPACITAR Y RESOLVER DUDAS FRENTE AL ACCESO A LOS SERVICIOS QUE BRINDA LA SSPD.</t>
  </si>
  <si>
    <t>LA SUBSERIE DOCUMENTAL INFORMES DE GESTIÓN HACE PARTE DE UN PROCESO TRANSVERSAL A LA SUPERSERVICIOS, EN DONDE SE PRESENTAN LOS INFORMES DE GESTIÓN EN LOS QUE SE CONOCEN LOS RESULTADOS DE LOS PLANES, PROGRAMAS Y PROYECTOS DE LA GESTIÓN INTERNA DE LA ENTIDAD POR VIGENCIAS ANUALES EN DESARROLLO DE SU FUNCIÓN.</t>
  </si>
  <si>
    <t>LA SERIE DOCUMENTAL DERECHOS DE PETICIÓN, HACE PARTE DE UN PROCESO TRANSVERSAL A LA SUPERSERVICIOS, QUE CONTIENEN LAS SOLICITUDES VERBALES O ESCRITAS, PRESENTADAS POR LOS CIUDADANOS ANTE LAS AUTORIDADES O ANTE LOS PARTICULARES QUE PRESTAN SERVICIOS PÚBLICOS, PARA OBTENER RESPUESTA OPORTUNAS.</t>
  </si>
  <si>
    <t>CT- LA SUBSERIE DOCUMENTAL MANUAL DE CONTRATACIÓN, HACE PARTE DEL PROCESO DE</t>
  </si>
  <si>
    <t>LA SUBSERIE DOCUMENTAL MANUAL DE SUPERVISIÓN E INTERVENTORÍA HACE PARTE DEL</t>
  </si>
  <si>
    <t>LA SUBSERIE DOCUMENTAL INFORMES A ENTES DE CONTROL HACE PARTE DEL PROCESO DE PROTECCIÓN AL USUARIO, EN DONDE SE EVIDENCIAN LOS REGISTROS QUE DAN TESTIMONIO DE LA INFORMACIÓN REQUERIDA POR LOS ENTES EXTERNOS DE CONTROL Y VIGILANCIA A LA SUPERSERVICIOS.</t>
  </si>
  <si>
    <t>LA SUBSERIE DOCUMENTAL INFORMES A OTRAS ENTIDADES HACE PARTE DEL PROCESO DE PROTECCIÓN AL USUARIO EN DONDE SE EVIDENCIAN LOS REGISTROS QUE DAN TESTIMONIO DE LA FUNCIÓN DE VIGILANCIA Y CONTROL QUE SE REALIZA A LA SUPERSERVICIOS.</t>
  </si>
  <si>
    <t>LA SUB SERIE DOCUMENTAL, HACE PARTE DEL PROCESO DE PROTECCIÓN AL USUARIO, EN ESTA SUB SERIE DOCUMENTAL SE FORMALIZAN LAS DISPOSICIONES QUE DEBEN TENERSE EN CUENTA EN LA DIARIA INTERACCIÓN DE LOS SERVIDORES PÚBLICOS CON LA CIUDADANÍA, A TRAVÉS DE LOS DIFERENTES CANALES DE ATENCIÓN, DISPOSICIONES QUE APLICAN PARA TODOS LOS SERVIDORES DE LA SUPERINTENDENCIA.</t>
  </si>
  <si>
    <t>SON DOCUMENTOS EN LOS QUE SE CONOCEN LOS RESULTADOS DE LOS PLANES, PROGRAMAS Y PROYECTOS DE LA GESTIÓN INTERNA DE LA DEPENDENCIA EN DESARROLLO DE SU FUNCIÓN.</t>
  </si>
  <si>
    <t>EN ELLA SE GENERAN LOS LINEAMIENTOS ESTRATÉGICOS RESPECTO A LA INFORMACIÓN; GOBIERNO DE LOS DATOS; ESTÁNDARES PRUDENCIALES Y DE GESTIÓN DE RIESGOS; PRÁCTICAS DE SUPERVISIÓN BASADA EN RIESGOS DE LOS PRESTADORES DE SERVICIOS PÚBLICOS DOMICILIARIOS.</t>
  </si>
  <si>
    <t>DOCUMENTO EN EL CUAL SE PRESENTAN LOS INFORMES DE GESTIÓN EN LOS QUE SE CONOCEN LOS RESULTADOS DE LOS PLANES, PROGRAMAS Y PROYECTOS DE LA GESTIÓN INTERNA DE LA DEPENDENCIA EN DESARROLLO DE SU FUNCIÓN.</t>
  </si>
  <si>
    <t>ESTE DOCUMENTO CONTIENE INFORMACIÓN SOBRE LOS LINEAMIENTOS PARA LA ELABORACIÓN DE LOS REPORTES ESTADÍSTICOS DE LA ENTIDAD.</t>
  </si>
  <si>
    <t>LA SUBSERIE DOCUMENTAL DECLARACIONES TRIBUTARIAS HACE PARTE DEL PROCESO GESTIÓN FINANCIERA, EN DONDE SE EVIDENCIAN LOS REGISTROS QUE REFLEJAN EL PAGO DE LOS IMPUESTOS DE LA SUPERSERVICIOS A LA NACIÓN.</t>
  </si>
  <si>
    <t>LA SUBSERIE DOCUMENTAL BOLETÍN DIARIO DE TESORERÍA HACE PARTE DEL PROCESO GESTIÓN FINANCIERA, ALLÍ ES DONDE SE EVIDENCIAN LOS DOCUMENTOS QUE REPRESENTAN LOS SALDOS DE LAS CUENTAS BANCARIAS DE LA SUPERSERVICIOS ASÍ COMO LOS MOVIMIENTOS BANCARIOS EFECTUADOS POR LA TESORERÍA EN UNA FECHA DETERMINADA, INDEPENDIENTEMENTE AL FORMATO QUE SE GENERE LA INFORMACIÓN.</t>
  </si>
  <si>
    <t>ES DONDE SE EVIDENCIA EL MARCO LEGAL, LA METODOLOGÍA, LOS MECANISMOS UTILIZADOS PARA LA DETERMINACIÓN DEL CÁLCULO DE LA TARIFA DE LA CONTRIBUCIÓN ESPECIAL, LA GESTIÓN DE SU RECAUDO Y EN GENERAL LAS ACTIVIDADES QUE SE DESARROLLAN EN ATENCIÓN A LAS CONTRIBUCIONES.</t>
  </si>
  <si>
    <t>MANUAL DE RECAUDO DE CARTERA HACE PARTE DEL PROCESO DE GESTIÓN FINANCIERA, EN DONDE SE EVIDENCIAN LOS LINEAMIENTOS PARA LA EJECUCIÓN DEL PROCEDIMIENTO LEGAL TENDIENTE A LA GESTIÓN DE COBRO Y RECUPERACIÓN DE LAS OBLIGACIONES DE CONTENIDO DINERARIO A FAVOR DE LA ENTIDAD.</t>
  </si>
  <si>
    <t>ES DONDE SE EVIDENCIAN LOS REGISTROS DETALLADOS DE PREVISIÓN, PROYECCIÓN O ESTIMACIÓN DE GASTOS DE LOS DIFERENTES RUBROS PRESUPUESTALES PARA CADA VIGENCIA FISCAL DE LA SUPERSERVICIOS.</t>
  </si>
  <si>
    <t>SE PRESENTAN LOS INFORMES DE GESTIÓN EN LOS QUE SE CONOCEN LOS RESULTADOS DE LOS PLANES, PROGRAMAS Y PROYECTOS DE LA GESTIÓN INTERNA DE LA ENTIDAD POR VIGENCIAS ANUALES EN DESARROLLO DE SU FUNCIÓN.</t>
  </si>
  <si>
    <t>ES DONDE SE EVIDENCIAN LOS REGISTROS QUE REFLEJAN LA EJECUCIÓN DEL GASTO, A NIVEL DE COMPROMISOS Y OBLIGACIONES, DEL PRESUPUESTO DE LA ENTIDAD. PRESENTAN LAS OBLIGACIONES PRESUPUESTADAS PARA EL AÑO Y EL CUMPLIMIENTO DE LAS METAS PROPUESTAS EN LOS PLANES Y COMPROMISOS ADQUIRIDOS POR LA ENTIDAD</t>
  </si>
  <si>
    <t>EN DONDE SE EVIDENCIAN LOS REGISTROS QUE DAN TESTIMONIO DE LA INFORMACIÓN REQUERIDA POR LOS ENTES EXTERNOS DE CONTROL Y VIGILANCIA A LA SUPERSERVICIOS.</t>
  </si>
  <si>
    <t>EN ESTA SUBSERIE CONTIENE DOCUMENTOS EN EL QUE SE REGISTRAN LAS ACCIONES Y ESTRATEGIAS ENCAMINADAS A SUBSANAR OPORTUNIDADES DE MEJORA QUE SE IDENTIFICAN EN LA AUDITORIA INTERNA Y LAS OBSERVACIONES REALIZADAS POR LOS ORGANISMO DE CONTROL.</t>
  </si>
  <si>
    <t>ESTA SUBSERIE CONTIENE DOCUMENTOS EN EL QUE SE ESTABLECEN LOS ALCANCES, OBJETIVOS, TIEMPOS Y ASIGNACIÓN DE RECURSOS DE LAS AUDITORIAS INCLUIDAS EN DEL PLAN ANUAL DE AUDITORIA.</t>
  </si>
  <si>
    <t>LA SUBSERIE DOCUMENTAL CONTIENE INFORMACIÓN EN EL QUE SE RELACIONAN LOS TEMAS TRATADOS Y ACORDADOS POR EL COMITÉ DE COORDINACIÓN DEL SISTEMA DE CONTROL INTERNO.</t>
  </si>
  <si>
    <t>LA SERIE DOCUMENTAL DERECHOS DE PETICIÓN HACE PARTE DE UN PROCESO TRANSVERSAL A LA SUPERSERVICIOS, QUE CONTIENE LAS SOLICITUDES VERBALES O ESCRITAS PRESENTADAS POR LOS CIUDADANOS ANTE LAS AUTORIDADES O ANTE LOS PARTICULARES QUE PRESTAN SERVICIOS PÚBLICOS PARA OBTENER RESPUESTA OPORTUNAS.</t>
  </si>
  <si>
    <t>INFORMES A ENTES DE CONTROL HACE PARTE DE UN PROCESO TRANSVERSAL EN LA SUPERSERVICIOS EN DONDE SE EVIDENCIAN LOS REGISTROS QUE DAN TESTIMONIO DE LA INFORMACIÓN REQUERIDA EXCEPCIONALMENTE POR LOS ENTES EXTERNOS COMO LA CONTRALORÍA O LA PROCURADURÍA A LA SUPERSERVICIOS.</t>
  </si>
  <si>
    <t>EN ESTE DOCUMENTO SE EVIDENCIAN LOS REGISTROS QUE DAN TESTIMONIO DE LA FUNCIÓN DE VIGILANCIA Y CONTROL QUE SE REALIZA A LA SUPERSERVICIOS.</t>
  </si>
  <si>
    <t>EN ESTOS INFORMES SE PRESENTAN LOS INFORMES DE GESTIÓN EN LOS QUE SE CONOCEN LOS RESULTADOS DE LOS PLANES, PROGRAMAS Y PROYECTOS DE LA GESTIÓN INTERNA DE LA DEPENDENCIA EN DESARROLLO DE SU FUNCIÓN.</t>
  </si>
  <si>
    <t>ESTE DOCUMENTO HACE PARTE DEL PROCESO DE DIRECCIONAMIENTO ESTRATÉGICO, EN DONDE SE EVIDENCIAN LOS REGISTROS QUE REFLEJAN LAS ACTIVIDADES REALIZADAS EN UN AÑO POR LA SUPERSERVICIOS EN DESARROLLO DE SUS FUNCIONES MISIONALES.</t>
  </si>
  <si>
    <t>DOCUMENTO QUE HACE PARTE DEL PROCESO DE SEGUIMIENTO Y MEDICIÓN, EN DONDE SE EVIDENCIA LAS ACTIVIDADES, DOCUMENTOS Y TEMAS A EVALUAR EN EL DESARROLLO DE LA AUDITORIA, CON EL RESPECTIVO PLAN DE TRABAJO.</t>
  </si>
  <si>
    <t>BOLETINES DE ESTUDIOS SECTORIALES</t>
  </si>
  <si>
    <t>PROCESOS DE INSPECCIÓN, VIGILANCIA Y CONTROL</t>
  </si>
  <si>
    <t>CONCEPTOS TECNICOS</t>
  </si>
  <si>
    <t>ACTAS DEL EQUIPO DE TRABAJO COMPRAS Y CONTRATACIÓN PÚBLICA</t>
  </si>
  <si>
    <t>MANUALES DE ESTRATEGIA DE ADOPCIÓN DEL DOMINIO DE USO Y APROPIACIÓN DE LAS TECNOLOGÍAS DE LA INFORMACIÓN</t>
  </si>
  <si>
    <t>PROYECTOS DE SOLUCIONES INFORMÁTICAS</t>
  </si>
  <si>
    <t>INFORMES A ENTES DE CONTROL</t>
  </si>
  <si>
    <t>ACTAS DE COMITÉ DE SEGUIMIENTO A LOS MERCADOS DE ENERGÍA Y GAS - COSMEG</t>
  </si>
  <si>
    <t>ACTAS DE LOS ACUERDOS DE INTEROPERABILIDAD DE LOS MERCADOS DE ENERGÍA Y GAS</t>
  </si>
  <si>
    <t>INFORMES SECTORIALES</t>
  </si>
  <si>
    <t>INFORMES DE SEGUIMIENTO PEQUEÑOS PRESTADORES DE ACUEDUCTO, ASEO Y ALCANTARILLADO</t>
  </si>
  <si>
    <t>INFORMES DE INSPECCIÓN, VIGILANCIA Y CONTROL</t>
  </si>
  <si>
    <t>PLANES DE SANEAMIENTO Y MANEJO DE VERTIMIENTO</t>
  </si>
  <si>
    <t>PLANES PARA EL MANEJO DE RESIDUOS PELIGROSOS</t>
  </si>
  <si>
    <t>MANUALES DE SERVICIOS ADMINISTRATIVOS E INSTALACIONES</t>
  </si>
  <si>
    <t>INVENTARIOS DE BIENES</t>
  </si>
  <si>
    <t>INFORMES DE PARTICIPACIÓN CIUDADANA Y VOCALES DE CONTROL SOCIAL</t>
  </si>
  <si>
    <t>MANUALES DE CONTRATACIÓN</t>
  </si>
  <si>
    <t>MANUALES DE SUPERVISIÓN E INTERVENTORÍA</t>
  </si>
  <si>
    <t>MANUALES DE SERVICIO AL CIUDADANO</t>
  </si>
  <si>
    <t>POLÍTICAS EN GESTIÓN DE LA INFORMACIÓN Y GESTIÓN DE RIESGOS</t>
  </si>
  <si>
    <t>MANUALES DE LINEAMIENTOS DE REPORTES ESTADÍSTICOS</t>
  </si>
  <si>
    <t>BOLETINES DIARIO DE TESORERÍA</t>
  </si>
  <si>
    <t>CONCILIACIONES DE OPERACIONES RECIPROCAS</t>
  </si>
  <si>
    <t>ESTUDIOS TÉCNICOS PARA EL ESTABLECIMIENTO DE CONTRIBUCIONES ESPECIALES</t>
  </si>
  <si>
    <t>MANUALES DE POLÍTICAS CONTABLES</t>
  </si>
  <si>
    <t>MANUALES DE PROCEDIMIENTOS CONTABLES</t>
  </si>
  <si>
    <t>MANUALES METODOLÓGICOS DE LAS CONTRIBUCIONES</t>
  </si>
  <si>
    <t>MANUALES DE RECAUDO DE CARTERA</t>
  </si>
  <si>
    <t>INFORMES DE EJECUCIÓN PRESUPUESTAL</t>
  </si>
  <si>
    <t>PLANES DE AUDITORÍAS</t>
  </si>
  <si>
    <t>ACTAS DE COMITÉ INSTITUCIONAL DE COORDINACIÓN DE CONTROL INTERNO - CICCI</t>
  </si>
  <si>
    <t>PLANES DE AUDITORÍAS INTERNAS DE LOS SISTEMAS DE GESTIÓN</t>
  </si>
  <si>
    <t>Fecha de Revisión: 25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</si>
</sst>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0"/>
      <name val="Calibri"/>
      <family val="2"/>
      <scheme val="minor"/>
    </font>
    <font>
      <sz val="11"/>
      <color theme="0"/>
      <name val="Calibri"/>
      <family val="2"/>
      <scheme val="minor"/>
    </font>
    <font>
      <b/>
      <sz val="16"/>
      <color rgb="FF242BB9"/>
      <name val="Calibri"/>
      <family val="2"/>
      <scheme val="minor"/>
    </font>
    <font>
      <b/>
      <sz val="12"/>
      <color theme="0"/>
      <name val="Calibri"/>
      <family val="2"/>
      <scheme val="minor"/>
    </font>
    <font>
      <sz val="11"/>
      <name val="Calibri"/>
      <family val="2"/>
      <scheme val="minor"/>
    </font>
    <font>
      <b/>
      <sz val="11"/>
      <color theme="1"/>
      <name val="Calibri"/>
      <family val="2"/>
      <scheme val="minor"/>
    </font>
    <font>
      <b/>
      <sz val="11"/>
      <color theme="1"/>
      <name val="Arial"/>
      <family val="2"/>
    </font>
    <font>
      <b/>
      <u/>
      <sz val="11"/>
      <color theme="1"/>
      <name val="Arial"/>
      <family val="2"/>
    </font>
    <font>
      <b/>
      <sz val="16"/>
      <color theme="1"/>
      <name val="Arial"/>
      <family val="2"/>
    </font>
    <font>
      <sz val="9"/>
      <color theme="1"/>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9"/>
      </patternFill>
    </fill>
    <fill>
      <patternFill patternType="solid">
        <fgColor rgb="FF242BB9"/>
        <bgColor indexed="64"/>
      </patternFill>
    </fill>
    <fill>
      <patternFill patternType="solid">
        <fgColor rgb="FF008CFF"/>
        <bgColor indexed="64"/>
      </patternFill>
    </fill>
    <fill>
      <patternFill patternType="solid">
        <fgColor rgb="FFFFBB02"/>
        <bgColor indexed="64"/>
      </patternFill>
    </fill>
    <fill>
      <patternFill patternType="solid">
        <fgColor rgb="FF008CB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s>
  <cellStyleXfs count="2">
    <xf numFmtId="0" fontId="0" fillId="0" borderId="0"/>
    <xf numFmtId="0" fontId="2" fillId="2" borderId="0" applyNumberFormat="0" applyBorder="0" applyAlignment="0" applyProtection="0"/>
  </cellStyleXfs>
  <cellXfs count="28">
    <xf numFmtId="0" fontId="0" fillId="0" borderId="0" xfId="0"/>
    <xf numFmtId="0" fontId="5" fillId="0" borderId="1" xfId="0" applyFont="1" applyBorder="1" applyAlignment="1">
      <alignment horizontal="left" vertical="center" wrapText="1"/>
    </xf>
    <xf numFmtId="0" fontId="4" fillId="3" borderId="2" xfId="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3" borderId="2" xfId="1" applyFont="1" applyFill="1" applyBorder="1" applyAlignment="1">
      <alignment horizontal="center" vertical="center" wrapText="1"/>
    </xf>
    <xf numFmtId="0" fontId="3" fillId="0" borderId="0" xfId="0" applyFont="1" applyBorder="1" applyAlignment="1">
      <alignment horizontal="center" vertical="center"/>
    </xf>
    <xf numFmtId="0" fontId="0" fillId="0" borderId="3" xfId="0" applyBorder="1"/>
    <xf numFmtId="0" fontId="1" fillId="3"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 fillId="6" borderId="1" xfId="1"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0" fillId="0" borderId="1" xfId="0" applyBorder="1" applyAlignment="1">
      <alignment horizontal="center" vertical="center"/>
    </xf>
    <xf numFmtId="0" fontId="5" fillId="0" borderId="4" xfId="0" applyFont="1" applyBorder="1" applyAlignment="1">
      <alignment horizontal="left" vertical="center" wrapText="1"/>
    </xf>
    <xf numFmtId="0" fontId="5" fillId="7" borderId="1" xfId="0" applyFont="1" applyFill="1" applyBorder="1" applyAlignment="1">
      <alignment horizontal="left" vertical="center" wrapText="1"/>
    </xf>
    <xf numFmtId="0" fontId="5" fillId="0" borderId="5" xfId="0" applyFont="1" applyBorder="1" applyAlignment="1">
      <alignment horizontal="left" vertical="center" wrapText="1"/>
    </xf>
    <xf numFmtId="0" fontId="0" fillId="0" borderId="1" xfId="0" applyBorder="1"/>
    <xf numFmtId="14" fontId="5" fillId="0" borderId="1" xfId="0" applyNumberFormat="1" applyFont="1" applyBorder="1" applyAlignment="1">
      <alignment horizontal="left" vertical="center" wrapText="1"/>
    </xf>
    <xf numFmtId="0" fontId="5" fillId="0" borderId="6" xfId="0" applyFont="1"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xf>
    <xf numFmtId="0" fontId="0" fillId="0" borderId="7" xfId="0" applyBorder="1"/>
    <xf numFmtId="0" fontId="7" fillId="0" borderId="3" xfId="0" applyFont="1" applyBorder="1" applyAlignment="1">
      <alignment horizontal="left" wrapText="1"/>
    </xf>
    <xf numFmtId="0" fontId="9" fillId="0" borderId="3"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wrapText="1"/>
    </xf>
  </cellXfs>
  <cellStyles count="2">
    <cellStyle name="Énfasis6" xfId="1" builtinId="49"/>
    <cellStyle name="Normal" xfId="0" builtinId="0"/>
  </cellStyles>
  <dxfs count="1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93134</xdr:colOff>
      <xdr:row>1</xdr:row>
      <xdr:rowOff>19050</xdr:rowOff>
    </xdr:from>
    <xdr:to>
      <xdr:col>1</xdr:col>
      <xdr:colOff>2992544</xdr:colOff>
      <xdr:row>1</xdr:row>
      <xdr:rowOff>771525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009" y="19050"/>
          <a:ext cx="289941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314325</xdr:colOff>
      <xdr:row>1</xdr:row>
      <xdr:rowOff>57150</xdr:rowOff>
    </xdr:from>
    <xdr:to>
      <xdr:col>29</xdr:col>
      <xdr:colOff>878205</xdr:colOff>
      <xdr:row>1</xdr:row>
      <xdr:rowOff>731353</xdr:rowOff>
    </xdr:to>
    <xdr:pic>
      <xdr:nvPicPr>
        <xdr:cNvPr id="3" name="Imagen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39175" y="57150"/>
          <a:ext cx="563880" cy="674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0</xdr:colOff>
          <xdr:row>3</xdr:row>
          <xdr:rowOff>0</xdr:rowOff>
        </xdr:from>
        <xdr:to>
          <xdr:col>11</xdr:col>
          <xdr:colOff>914400</xdr:colOff>
          <xdr:row>3</xdr:row>
          <xdr:rowOff>304800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xdr:row>
          <xdr:rowOff>0</xdr:rowOff>
        </xdr:from>
        <xdr:to>
          <xdr:col>15</xdr:col>
          <xdr:colOff>1343025</xdr:colOff>
          <xdr:row>3</xdr:row>
          <xdr:rowOff>295275</xdr:rowOff>
        </xdr:to>
        <xdr:sp macro="" textlink="">
          <xdr:nvSpPr>
            <xdr:cNvPr id="2050" name="CommandButton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xdr:row>
          <xdr:rowOff>0</xdr:rowOff>
        </xdr:from>
        <xdr:to>
          <xdr:col>16</xdr:col>
          <xdr:colOff>914400</xdr:colOff>
          <xdr:row>3</xdr:row>
          <xdr:rowOff>314325</xdr:rowOff>
        </xdr:to>
        <xdr:sp macro="" textlink="">
          <xdr:nvSpPr>
            <xdr:cNvPr id="2051" name="CommandButton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990600</xdr:colOff>
          <xdr:row>3</xdr:row>
          <xdr:rowOff>266700</xdr:rowOff>
        </xdr:to>
        <xdr:sp macro="" textlink="">
          <xdr:nvSpPr>
            <xdr:cNvPr id="2052" name="CommandButton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0</xdr:colOff>
      <xdr:row>156</xdr:row>
      <xdr:rowOff>0</xdr:rowOff>
    </xdr:from>
    <xdr:to>
      <xdr:col>11</xdr:col>
      <xdr:colOff>914400</xdr:colOff>
      <xdr:row>157</xdr:row>
      <xdr:rowOff>114300</xdr:rowOff>
    </xdr:to>
    <xdr:sp macro="" textlink="">
      <xdr:nvSpPr>
        <xdr:cNvPr id="8" name="CommandButton1" hidden="1">
          <a:extLst>
            <a:ext uri="{63B3BB69-23CF-44E3-9099-C40C66FF867C}">
              <a14:compatExt xmlns:a14="http://schemas.microsoft.com/office/drawing/2010/main" spid="_x0000_s2073"/>
            </a:ext>
            <a:ext uri="{FF2B5EF4-FFF2-40B4-BE49-F238E27FC236}">
              <a16:creationId xmlns:a16="http://schemas.microsoft.com/office/drawing/2014/main" id="{00000000-0008-0000-0000-000008000000}"/>
            </a:ext>
          </a:extLst>
        </xdr:cNvPr>
        <xdr:cNvSpPr/>
      </xdr:nvSpPr>
      <xdr:spPr bwMode="auto">
        <a:xfrm>
          <a:off x="18354675" y="130302000"/>
          <a:ext cx="914400" cy="6858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0</xdr:colOff>
      <xdr:row>156</xdr:row>
      <xdr:rowOff>0</xdr:rowOff>
    </xdr:from>
    <xdr:to>
      <xdr:col>15</xdr:col>
      <xdr:colOff>1343025</xdr:colOff>
      <xdr:row>157</xdr:row>
      <xdr:rowOff>104775</xdr:rowOff>
    </xdr:to>
    <xdr:sp macro="" textlink="">
      <xdr:nvSpPr>
        <xdr:cNvPr id="9" name="CommandButton2"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09000000}"/>
            </a:ext>
          </a:extLst>
        </xdr:cNvPr>
        <xdr:cNvSpPr/>
      </xdr:nvSpPr>
      <xdr:spPr bwMode="auto">
        <a:xfrm>
          <a:off x="26289000" y="130302000"/>
          <a:ext cx="1343025" cy="6762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0</xdr:colOff>
      <xdr:row>156</xdr:row>
      <xdr:rowOff>0</xdr:rowOff>
    </xdr:from>
    <xdr:to>
      <xdr:col>16</xdr:col>
      <xdr:colOff>914400</xdr:colOff>
      <xdr:row>157</xdr:row>
      <xdr:rowOff>123825</xdr:rowOff>
    </xdr:to>
    <xdr:sp macro="" textlink="">
      <xdr:nvSpPr>
        <xdr:cNvPr id="10" name="CommandButton3" hidden="1">
          <a:extLst>
            <a:ext uri="{63B3BB69-23CF-44E3-9099-C40C66FF867C}">
              <a14:compatExt xmlns:a14="http://schemas.microsoft.com/office/drawing/2010/main" spid="_x0000_s2075"/>
            </a:ext>
            <a:ext uri="{FF2B5EF4-FFF2-40B4-BE49-F238E27FC236}">
              <a16:creationId xmlns:a16="http://schemas.microsoft.com/office/drawing/2014/main" id="{00000000-0008-0000-0000-00000A000000}"/>
            </a:ext>
          </a:extLst>
        </xdr:cNvPr>
        <xdr:cNvSpPr/>
      </xdr:nvSpPr>
      <xdr:spPr bwMode="auto">
        <a:xfrm>
          <a:off x="28575000" y="130302000"/>
          <a:ext cx="914400" cy="6953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0</xdr:colOff>
      <xdr:row>156</xdr:row>
      <xdr:rowOff>0</xdr:rowOff>
    </xdr:from>
    <xdr:to>
      <xdr:col>7</xdr:col>
      <xdr:colOff>990600</xdr:colOff>
      <xdr:row>157</xdr:row>
      <xdr:rowOff>76200</xdr:rowOff>
    </xdr:to>
    <xdr:sp macro="" textlink="">
      <xdr:nvSpPr>
        <xdr:cNvPr id="11" name="CommandButton4" hidden="1">
          <a:extLst>
            <a:ext uri="{63B3BB69-23CF-44E3-9099-C40C66FF867C}">
              <a14:compatExt xmlns:a14="http://schemas.microsoft.com/office/drawing/2010/main" spid="_x0000_s2076"/>
            </a:ext>
            <a:ext uri="{FF2B5EF4-FFF2-40B4-BE49-F238E27FC236}">
              <a16:creationId xmlns:a16="http://schemas.microsoft.com/office/drawing/2014/main" id="{00000000-0008-0000-0000-00000B000000}"/>
            </a:ext>
          </a:extLst>
        </xdr:cNvPr>
        <xdr:cNvSpPr/>
      </xdr:nvSpPr>
      <xdr:spPr bwMode="auto">
        <a:xfrm>
          <a:off x="9525000" y="130302000"/>
          <a:ext cx="990600" cy="647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156</xdr:row>
      <xdr:rowOff>0</xdr:rowOff>
    </xdr:from>
    <xdr:to>
      <xdr:col>11</xdr:col>
      <xdr:colOff>914400</xdr:colOff>
      <xdr:row>156</xdr:row>
      <xdr:rowOff>304800</xdr:rowOff>
    </xdr:to>
    <xdr:pic>
      <xdr:nvPicPr>
        <xdr:cNvPr id="12" name="Picture 25">
          <a:extLst>
            <a:ext uri="{FF2B5EF4-FFF2-40B4-BE49-F238E27FC236}">
              <a16:creationId xmlns:a16="http://schemas.microsoft.com/office/drawing/2014/main" id="{00000000-0008-0000-0000-00000C00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54675" y="130302000"/>
          <a:ext cx="914400" cy="3048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15</xdr:col>
      <xdr:colOff>0</xdr:colOff>
      <xdr:row>156</xdr:row>
      <xdr:rowOff>0</xdr:rowOff>
    </xdr:from>
    <xdr:to>
      <xdr:col>15</xdr:col>
      <xdr:colOff>1343025</xdr:colOff>
      <xdr:row>156</xdr:row>
      <xdr:rowOff>295275</xdr:rowOff>
    </xdr:to>
    <xdr:pic>
      <xdr:nvPicPr>
        <xdr:cNvPr id="13" name="Picture 26">
          <a:extLst>
            <a:ext uri="{FF2B5EF4-FFF2-40B4-BE49-F238E27FC236}">
              <a16:creationId xmlns:a16="http://schemas.microsoft.com/office/drawing/2014/main" id="{00000000-0008-0000-0000-00000D00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289000" y="130302000"/>
          <a:ext cx="1343025" cy="2952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16</xdr:col>
      <xdr:colOff>0</xdr:colOff>
      <xdr:row>156</xdr:row>
      <xdr:rowOff>0</xdr:rowOff>
    </xdr:from>
    <xdr:to>
      <xdr:col>16</xdr:col>
      <xdr:colOff>914400</xdr:colOff>
      <xdr:row>156</xdr:row>
      <xdr:rowOff>314325</xdr:rowOff>
    </xdr:to>
    <xdr:pic>
      <xdr:nvPicPr>
        <xdr:cNvPr id="14" name="Picture 27">
          <a:extLst>
            <a:ext uri="{FF2B5EF4-FFF2-40B4-BE49-F238E27FC236}">
              <a16:creationId xmlns:a16="http://schemas.microsoft.com/office/drawing/2014/main" id="{00000000-0008-0000-0000-00000E00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575000" y="130302000"/>
          <a:ext cx="914400" cy="31432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7</xdr:col>
      <xdr:colOff>0</xdr:colOff>
      <xdr:row>156</xdr:row>
      <xdr:rowOff>0</xdr:rowOff>
    </xdr:from>
    <xdr:to>
      <xdr:col>7</xdr:col>
      <xdr:colOff>990600</xdr:colOff>
      <xdr:row>156</xdr:row>
      <xdr:rowOff>266700</xdr:rowOff>
    </xdr:to>
    <xdr:pic>
      <xdr:nvPicPr>
        <xdr:cNvPr id="15" name="Picture 28">
          <a:extLst>
            <a:ext uri="{FF2B5EF4-FFF2-40B4-BE49-F238E27FC236}">
              <a16:creationId xmlns:a16="http://schemas.microsoft.com/office/drawing/2014/main" id="{00000000-0008-0000-0000-00000F00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525000" y="130302000"/>
          <a:ext cx="9906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140</xdr:row>
      <xdr:rowOff>0</xdr:rowOff>
    </xdr:from>
    <xdr:to>
      <xdr:col>6</xdr:col>
      <xdr:colOff>914400</xdr:colOff>
      <xdr:row>140</xdr:row>
      <xdr:rowOff>685800</xdr:rowOff>
    </xdr:to>
    <xdr:sp macro="" textlink="">
      <xdr:nvSpPr>
        <xdr:cNvPr id="8" name="CommandButton1" hidden="1">
          <a:extLst>
            <a:ext uri="{63B3BB69-23CF-44E3-9099-C40C66FF867C}">
              <a14:compatExt xmlns:a14="http://schemas.microsoft.com/office/drawing/2010/main" spid="_x0000_s2073"/>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140</xdr:row>
      <xdr:rowOff>0</xdr:rowOff>
    </xdr:from>
    <xdr:to>
      <xdr:col>9</xdr:col>
      <xdr:colOff>581025</xdr:colOff>
      <xdr:row>140</xdr:row>
      <xdr:rowOff>676275</xdr:rowOff>
    </xdr:to>
    <xdr:sp macro="" textlink="">
      <xdr:nvSpPr>
        <xdr:cNvPr id="9" name="CommandButton2"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0</xdr:colOff>
      <xdr:row>140</xdr:row>
      <xdr:rowOff>0</xdr:rowOff>
    </xdr:from>
    <xdr:to>
      <xdr:col>9</xdr:col>
      <xdr:colOff>152400</xdr:colOff>
      <xdr:row>140</xdr:row>
      <xdr:rowOff>695325</xdr:rowOff>
    </xdr:to>
    <xdr:sp macro="" textlink="">
      <xdr:nvSpPr>
        <xdr:cNvPr id="10" name="CommandButton3" hidden="1">
          <a:extLst>
            <a:ext uri="{63B3BB69-23CF-44E3-9099-C40C66FF867C}">
              <a14:compatExt xmlns:a14="http://schemas.microsoft.com/office/drawing/2010/main" spid="_x0000_s2075"/>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0</xdr:colOff>
      <xdr:row>3</xdr:row>
      <xdr:rowOff>0</xdr:rowOff>
    </xdr:from>
    <xdr:to>
      <xdr:col>7</xdr:col>
      <xdr:colOff>990600</xdr:colOff>
      <xdr:row>4</xdr:row>
      <xdr:rowOff>76200</xdr:rowOff>
    </xdr:to>
    <xdr:sp macro="" textlink="">
      <xdr:nvSpPr>
        <xdr:cNvPr id="11" name="CommandButton4" hidden="1">
          <a:extLst>
            <a:ext uri="{63B3BB69-23CF-44E3-9099-C40C66FF867C}">
              <a14:compatExt xmlns:a14="http://schemas.microsoft.com/office/drawing/2010/main" spid="_x0000_s2076"/>
            </a:ext>
            <a:ext uri="{FF2B5EF4-FFF2-40B4-BE49-F238E27FC236}">
              <a16:creationId xmlns:a16="http://schemas.microsoft.com/office/drawing/2014/main" id="{00000000-0008-0000-0100-00000B000000}"/>
            </a:ext>
          </a:extLst>
        </xdr:cNvPr>
        <xdr:cNvSpPr/>
      </xdr:nvSpPr>
      <xdr:spPr bwMode="auto">
        <a:xfrm>
          <a:off x="14039850" y="1104900"/>
          <a:ext cx="990600" cy="647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455082</xdr:colOff>
      <xdr:row>0</xdr:row>
      <xdr:rowOff>0</xdr:rowOff>
    </xdr:from>
    <xdr:to>
      <xdr:col>1</xdr:col>
      <xdr:colOff>2715621</xdr:colOff>
      <xdr:row>2</xdr:row>
      <xdr:rowOff>137584</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49" y="0"/>
          <a:ext cx="2260539" cy="973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SIGESPI%202020/LEY%20TRANSPARENCIA/ARCHIVOS%20DE%20TRABAJO/INVENTARIO_CALIFICACI&#211;N_DE_ACTIVOS_DE_INFORMACI&#211;N_CONSOLIDADO_JUN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redondo\Google%20Drive\SIGESPI%202019\OAP_2019\CALIFICACI&#211;N%20DE%20LA%20INFORMACI&#211;N\INVENTARIO_Y_CLASIFICACI&#211;N_ACTIVOS_DE_INFORMACI&#211;N_COMUNICACION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SIGESPI%202020/LEY%20TRANSPARENCIA/ARCHIVOS%20DE%20TRABAJO/INVENTARIO_ACTIVOS%20DE%20INFORMACI&#211;N_MAYO_2020_JR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DATOS"/>
      <sheetName val="Encuesta"/>
      <sheetName val="Encuesta (2)"/>
      <sheetName val="INFORMACIÓN PÚBLICA"/>
      <sheetName val="V. Seguridad"/>
      <sheetName val="Tipologias"/>
      <sheetName val="Registro de Activos de Informac"/>
      <sheetName val="Índice de Inf Clasif y Reserv"/>
      <sheetName val="Esquema de Publicación"/>
      <sheetName val="Control Activos Calificados"/>
      <sheetName val="Resultados"/>
    </sheetNames>
    <sheetDataSet>
      <sheetData sheetId="0"/>
      <sheetData sheetId="1"/>
      <sheetData sheetId="2"/>
      <sheetData sheetId="3"/>
      <sheetData sheetId="4"/>
      <sheetData sheetId="5">
        <row r="4">
          <cell r="C4" t="str">
            <v>1) Información Pública</v>
          </cell>
          <cell r="D4" t="str">
            <v>Bajo</v>
          </cell>
          <cell r="E4" t="str">
            <v>Ley 1712, Artículo 6 literal b) Información pública: Es toda información que un sujeto obligado genere, obtenga, adquiera, o controle en su calidad de tal</v>
          </cell>
          <cell r="F4" t="str">
            <v>INFORMACIÓN PÚBLICA</v>
          </cell>
          <cell r="G4" t="str">
            <v>Ley 1712, Artículo 6 literal b) Información pública: Es toda información que un sujeto obligado genere, obtenga, adquiera, o controle en su calidad de tal</v>
          </cell>
        </row>
        <row r="5">
          <cell r="C5" t="str">
            <v>2) Datos personales</v>
          </cell>
          <cell r="D5" t="str">
            <v>Alto</v>
          </cell>
          <cell r="E5" t="str">
            <v>Ley 1712, Artículo 18 Literal a "El derecho de toda persona a la intimidad."</v>
          </cell>
          <cell r="F5" t="str">
            <v>INFORMACIÓN PÚBLICA CLASIFICADA</v>
          </cell>
          <cell r="G5" t="str">
            <v>Ley 1712, Artículo 18 Literal a "El derecho de toda persona a la intimidad."</v>
          </cell>
        </row>
        <row r="6">
          <cell r="C6" t="str">
            <v>3) Afectación a la vida, la salud o la seguridad de una persona</v>
          </cell>
          <cell r="D6" t="str">
            <v>Alto</v>
          </cell>
          <cell r="E6" t="str">
            <v>Ley 1712, Artículo 18 Literal b "El derecho de toda persona a la vida, la salud o la seguridad."</v>
          </cell>
          <cell r="F6" t="str">
            <v>INFORMACIÓN PÚBLICA CLASIFICADA</v>
          </cell>
          <cell r="G6" t="str">
            <v>Ley 1712, Artículo 18 Literal b "El derecho de toda persona a la vida, la salud o la seguridad."</v>
          </cell>
        </row>
        <row r="7">
          <cell r="C7" t="str">
            <v>4) Secretos comerciales, industriales y profesionales</v>
          </cell>
          <cell r="D7" t="str">
            <v>Alto</v>
          </cell>
          <cell r="E7" t="str">
            <v>Ley 1712, Artículo 18 Literal c "Los secretos comerciales, industriales y profesionales, así como los estipulados en el parágrafo del artículo 77 de la Ley 1474 de 2011."</v>
          </cell>
          <cell r="F7" t="str">
            <v>INFORMACIÓN PÚBLICA CLASIFICADA</v>
          </cell>
          <cell r="G7" t="str">
            <v>Ley 1712, Artículo 18 Literal c "Los secretos comerciales, industriales y profesionales, así como los estipulados en el parágrafo del artículo 77 de la Ley 1474 de 2011."</v>
          </cell>
        </row>
        <row r="8">
          <cell r="C8" t="str">
            <v>5) La defensa y seguridad nacional</v>
          </cell>
          <cell r="D8" t="str">
            <v>Alto</v>
          </cell>
          <cell r="E8" t="str">
            <v>Ley 1712 Artículo 19 Literal a "La defensa y seguridad nacional."</v>
          </cell>
          <cell r="F8" t="str">
            <v>INFORMACIÓN PÚBLICA RESERVADA</v>
          </cell>
          <cell r="G8" t="str">
            <v>Ley 1712 Artículo 19 Literal a "La defensa y seguridad nacional."</v>
          </cell>
        </row>
        <row r="9">
          <cell r="C9" t="str">
            <v>6) La seguridad pública</v>
          </cell>
          <cell r="D9" t="str">
            <v>Alto</v>
          </cell>
          <cell r="E9" t="str">
            <v>Ley 1712 Artículo 19 Literal b "La seguridad pública."</v>
          </cell>
          <cell r="F9" t="str">
            <v>INFORMACIÓN PÚBLICA RESERVADA</v>
          </cell>
          <cell r="G9" t="str">
            <v>Ley 1712 Artículo 19 Literal b "La seguridad pública."</v>
          </cell>
        </row>
        <row r="10">
          <cell r="C10" t="str">
            <v>7) Las relaciones internacionales</v>
          </cell>
          <cell r="D10" t="str">
            <v>Alto</v>
          </cell>
          <cell r="E10" t="str">
            <v>Ley 1712 Artículo 19 Literal c "Las relaciones internacionales."</v>
          </cell>
          <cell r="F10" t="str">
            <v>INFORMACIÓN PÚBLICA RESERVADA</v>
          </cell>
          <cell r="G10" t="str">
            <v>Ley 1712 Artículo 19 Literal c "Las relaciones internacionales."</v>
          </cell>
        </row>
        <row r="11">
          <cell r="C11" t="str">
            <v>8) La prevención, investigación y persecución de los delitos y las faltas disciplinarias</v>
          </cell>
          <cell r="D11" t="str">
            <v>Alto</v>
          </cell>
          <cell r="E11" t="str">
            <v>Ley 1712 Artículo 19 Literal d "La prevención, investigación y persecución de los delitos y las faltas disciplinarias, mientras que no se haga efectiva la medida de aseguramiento o se formule pliego de cargos, según el caso."</v>
          </cell>
          <cell r="F11" t="str">
            <v>INFORMACIÓN PÚBLICA RESERVADA</v>
          </cell>
          <cell r="G11" t="str">
            <v>Ley 1712 Artículo 19 Literal d "La prevención, investigación y persecución de los delitos y las faltas disciplinarias, mientras que no se haga efectiva la medida de aseguramiento o se formule pliego de cargos, según el caso."</v>
          </cell>
        </row>
        <row r="12">
          <cell r="C12" t="str">
            <v>9) El debido proceso y la igualdad de las partes en los procesos judiciales</v>
          </cell>
          <cell r="D12" t="str">
            <v>Alto</v>
          </cell>
          <cell r="E12" t="str">
            <v>Ley 1712 Artículo 19 Literal e "El debido proceso y la igualdad de las partes en los procesos judiciales."</v>
          </cell>
          <cell r="F12" t="str">
            <v>INFORMACIÓN PÚBLICA RESERVADA</v>
          </cell>
          <cell r="G12" t="str">
            <v>Ley 1712 Artículo 19 Literal e "El debido proceso y la igualdad de las partes en los procesos judiciales."</v>
          </cell>
        </row>
        <row r="13">
          <cell r="C13" t="str">
            <v>10) La administración efectiva de la justicia</v>
          </cell>
          <cell r="D13" t="str">
            <v>Alto</v>
          </cell>
          <cell r="E13" t="str">
            <v>Ley 1712 Artículo 19 Literal f "La administración efectiva de la justicia."</v>
          </cell>
          <cell r="F13" t="str">
            <v>INFORMACIÓN PÚBLICA RESERVADA</v>
          </cell>
          <cell r="G13" t="str">
            <v>Ley 1712 Artículo 19 Literal f "La administración efectiva de la justicia."</v>
          </cell>
        </row>
        <row r="14">
          <cell r="C14" t="str">
            <v>11) Los derechos de la infancia y la adolescencia</v>
          </cell>
          <cell r="D14" t="str">
            <v>Alto</v>
          </cell>
          <cell r="E14" t="str">
            <v>Ley 1712 Artículo 19 Literal g "Los derechos de la infancia y la adolescencia."</v>
          </cell>
          <cell r="F14" t="str">
            <v>INFORMACIÓN PÚBLICA RESERVADA</v>
          </cell>
          <cell r="G14" t="str">
            <v>Ley 1712 Artículo 19 Literal g "Los derechos de la infancia y la adolescencia."</v>
          </cell>
        </row>
        <row r="15">
          <cell r="C15" t="str">
            <v>12) La estabilidad macroeconómica y financiera del país</v>
          </cell>
          <cell r="D15" t="str">
            <v>Alto</v>
          </cell>
          <cell r="E15" t="str">
            <v>Ley 1712 Artículo 19 Literal h "La estabilidad macroeconómica y financiera del país."</v>
          </cell>
          <cell r="F15" t="str">
            <v>INFORMACIÓN PÚBLICA RESERVADA</v>
          </cell>
          <cell r="G15" t="str">
            <v>Ley 1712 Artículo 19 Literal h "La estabilidad macroeconómica y financiera del país."</v>
          </cell>
        </row>
        <row r="16">
          <cell r="C16" t="str">
            <v>13) La salud pública</v>
          </cell>
          <cell r="D16" t="str">
            <v>Alto</v>
          </cell>
          <cell r="E16" t="str">
            <v>Ley 1712 Artículo 19 Literal i "La salud pública."</v>
          </cell>
          <cell r="F16" t="str">
            <v>INFORMACIÓN PÚBLICA RESERVADA</v>
          </cell>
          <cell r="G16" t="str">
            <v>Ley 1712 Artículo 19 Literal i "La salud pública."</v>
          </cell>
        </row>
        <row r="17">
          <cell r="C17" t="str">
            <v>14) Opiniones o puntos de vista que forman parte del proceso deliberativo de los servidores públicos</v>
          </cell>
          <cell r="D17" t="str">
            <v>Alto</v>
          </cell>
          <cell r="E17" t="str">
            <v>Ley 1712 Artículo 19 Parágrafo "Se exceptúan también los documentos que contengan las opiniones o puntos de vista que formen parte del proceso deliberativo de los servidores públicos."</v>
          </cell>
          <cell r="F17" t="str">
            <v>INFORMACIÓN PÚBLICA RESERVADA</v>
          </cell>
          <cell r="G17" t="str">
            <v>Ley 1712 Artículo 19 Parágrafo "Se exceptúan también los documentos que contengan las opiniones o puntos de vista que formen parte del proceso deliberativo de los servidores públicos."</v>
          </cell>
        </row>
        <row r="18">
          <cell r="C18" t="str">
            <v>15) Protección por una norma legal o constitucional de un tema diferente a los enunciados anteriormente</v>
          </cell>
          <cell r="D18" t="str">
            <v>Alto</v>
          </cell>
          <cell r="E18" t="str">
            <v>Otra norma legal o constitucional</v>
          </cell>
          <cell r="F18" t="str">
            <v>REVISAR CON JURÍDICA</v>
          </cell>
          <cell r="G18" t="str">
            <v>REVISAR CON JURÍDICA</v>
          </cell>
        </row>
        <row r="22">
          <cell r="C22" t="str">
            <v>1) Público en general</v>
          </cell>
          <cell r="E22" t="str">
            <v>Bajo</v>
          </cell>
        </row>
        <row r="23">
          <cell r="C23" t="str">
            <v>2) Interno de la Entidad</v>
          </cell>
          <cell r="E23" t="str">
            <v>Bajo</v>
          </cell>
        </row>
        <row r="24">
          <cell r="C24" t="str">
            <v>3) Procesos</v>
          </cell>
          <cell r="E24" t="str">
            <v>Medio</v>
          </cell>
        </row>
        <row r="25">
          <cell r="C25" t="str">
            <v>4) Alta Dirección</v>
          </cell>
          <cell r="E25" t="str">
            <v>Alto</v>
          </cell>
        </row>
        <row r="31">
          <cell r="C31" t="str">
            <v>1) Insignificante</v>
          </cell>
          <cell r="E31" t="str">
            <v>Bajo</v>
          </cell>
        </row>
        <row r="32">
          <cell r="C32" t="str">
            <v>2) Menor</v>
          </cell>
          <cell r="E32" t="str">
            <v>Bajo</v>
          </cell>
        </row>
        <row r="33">
          <cell r="C33" t="str">
            <v>3) Moderado</v>
          </cell>
          <cell r="E33" t="str">
            <v>Medio</v>
          </cell>
        </row>
        <row r="34">
          <cell r="C34" t="str">
            <v>4) Mayor</v>
          </cell>
          <cell r="E34" t="str">
            <v>Alto</v>
          </cell>
        </row>
        <row r="35">
          <cell r="C35" t="str">
            <v>5) Catastrófico</v>
          </cell>
          <cell r="E35" t="str">
            <v>Alto</v>
          </cell>
        </row>
        <row r="41">
          <cell r="C41" t="str">
            <v>1) No aplica / No es relevante</v>
          </cell>
          <cell r="D41">
            <v>0</v>
          </cell>
        </row>
        <row r="42">
          <cell r="C42" t="str">
            <v>2) Es crítico para las operaciones internas</v>
          </cell>
          <cell r="D42">
            <v>0.5</v>
          </cell>
        </row>
        <row r="43">
          <cell r="C43" t="str">
            <v>3) Podría afectar la toma de decisiones</v>
          </cell>
          <cell r="D43">
            <v>1</v>
          </cell>
        </row>
        <row r="44">
          <cell r="C44" t="str">
            <v>4) Es crítico para el servicio hacia terceros</v>
          </cell>
          <cell r="D44">
            <v>1.5</v>
          </cell>
        </row>
        <row r="45">
          <cell r="C45" t="str">
            <v>5) Puede generar incumplimientos legales y reglamentarios</v>
          </cell>
          <cell r="D45">
            <v>2</v>
          </cell>
        </row>
        <row r="49">
          <cell r="C49" t="str">
            <v>1) 4 horas</v>
          </cell>
          <cell r="D49">
            <v>2.5</v>
          </cell>
        </row>
        <row r="50">
          <cell r="C50" t="str">
            <v>2) 8 horas</v>
          </cell>
          <cell r="D50">
            <v>2.25</v>
          </cell>
        </row>
        <row r="51">
          <cell r="C51" t="str">
            <v>3) 24 horas</v>
          </cell>
          <cell r="D51">
            <v>2</v>
          </cell>
        </row>
        <row r="52">
          <cell r="C52" t="str">
            <v>4) 48 horas</v>
          </cell>
          <cell r="D52">
            <v>1.5</v>
          </cell>
        </row>
        <row r="53">
          <cell r="C53" t="str">
            <v>5) 7 días</v>
          </cell>
          <cell r="D53">
            <v>1.25</v>
          </cell>
        </row>
        <row r="54">
          <cell r="C54" t="str">
            <v>6) 14 días</v>
          </cell>
          <cell r="D54">
            <v>1</v>
          </cell>
        </row>
        <row r="55">
          <cell r="C55" t="str">
            <v>7) 30 días</v>
          </cell>
          <cell r="D55">
            <v>0.5</v>
          </cell>
        </row>
        <row r="56">
          <cell r="C56" t="str">
            <v>8) &gt;30 días</v>
          </cell>
          <cell r="D56">
            <v>0.25</v>
          </cell>
        </row>
      </sheetData>
      <sheetData sheetId="6">
        <row r="3">
          <cell r="B3" t="str">
            <v>DOCUMENTO FISICO Ó DIGITAL</v>
          </cell>
          <cell r="E3" t="str">
            <v>Diario</v>
          </cell>
          <cell r="G3" t="str">
            <v>Si</v>
          </cell>
        </row>
        <row r="4">
          <cell r="B4" t="str">
            <v>HARDWARE</v>
          </cell>
          <cell r="E4" t="str">
            <v>Mensual</v>
          </cell>
          <cell r="G4" t="str">
            <v>Parcialmente</v>
          </cell>
        </row>
        <row r="5">
          <cell r="B5" t="str">
            <v>SOFTWARE</v>
          </cell>
          <cell r="E5" t="str">
            <v>Semestral</v>
          </cell>
          <cell r="G5" t="str">
            <v>No</v>
          </cell>
        </row>
        <row r="6">
          <cell r="E6" t="str">
            <v>Anual</v>
          </cell>
        </row>
        <row r="7">
          <cell r="E7" t="str">
            <v>Por demanda</v>
          </cell>
        </row>
        <row r="8">
          <cell r="E8" t="str">
            <v>En linea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ncuesta"/>
      <sheetName val="V. Seguridad"/>
      <sheetName val="Tipologias"/>
      <sheetName val="Registro de Activos de Informac"/>
      <sheetName val="Índice de Inf Clasif y Reserv"/>
      <sheetName val="Esquema de Publicación"/>
      <sheetName val="Activos Documentales"/>
      <sheetName val="Resultados A.Documentales"/>
    </sheetNames>
    <sheetDataSet>
      <sheetData sheetId="0"/>
      <sheetData sheetId="1"/>
      <sheetData sheetId="2"/>
      <sheetData sheetId="3">
        <row r="3">
          <cell r="B3" t="str">
            <v>DOCUMENTO FISICO Ó DIGITAL</v>
          </cell>
        </row>
        <row r="4">
          <cell r="B4" t="str">
            <v>HARDWARE</v>
          </cell>
        </row>
        <row r="5">
          <cell r="B5" t="str">
            <v>SOFTWARE</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DATOS"/>
      <sheetName val="CRONOGRAMA"/>
      <sheetName val="Hoja1"/>
      <sheetName val="Encuesta"/>
      <sheetName val="Hoja3"/>
      <sheetName val="V. Seguridad"/>
      <sheetName val="Tipologias"/>
      <sheetName val="Registro de Activos de Informac"/>
      <sheetName val="Esquema de Publicación"/>
      <sheetName val="Control Activos Calificados"/>
      <sheetName val="Resultados"/>
    </sheetNames>
    <sheetDataSet>
      <sheetData sheetId="0"/>
      <sheetData sheetId="1"/>
      <sheetData sheetId="2"/>
      <sheetData sheetId="3"/>
      <sheetData sheetId="4"/>
      <sheetData sheetId="5"/>
      <sheetData sheetId="6">
        <row r="4">
          <cell r="C4" t="str">
            <v>1) Información Pública</v>
          </cell>
          <cell r="D4" t="str">
            <v>Bajo</v>
          </cell>
          <cell r="E4" t="str">
            <v>Ley 1712, Artículo 6 literal b) Información pública: Es toda información que un sujeto obligado genere, obtenga, adquiera, o controle en su calidad de tal</v>
          </cell>
          <cell r="F4" t="str">
            <v>INFORMACIÓN PÚBLICA</v>
          </cell>
          <cell r="G4" t="str">
            <v>Ley 1712, Artículo 6 literal b) Información pública: Es toda información que un sujeto obligado genere, obtenga, adquiera, o controle en su calidad de tal</v>
          </cell>
        </row>
        <row r="5">
          <cell r="C5" t="str">
            <v>2) Datos personales</v>
          </cell>
          <cell r="D5" t="str">
            <v>Alto</v>
          </cell>
          <cell r="E5" t="str">
            <v>Ley 1712, Artículo 18 Literal a "El derecho de toda persona a la intimidad."</v>
          </cell>
          <cell r="F5" t="str">
            <v>INFORMACIÓN PÚBLICA CLASIFICADA</v>
          </cell>
          <cell r="G5" t="str">
            <v>Ley 1712, Artículo 18 Literal a "El derecho de toda persona a la intimidad."</v>
          </cell>
        </row>
        <row r="6">
          <cell r="C6" t="str">
            <v>3) Afectación a la vida, la salud o la seguridad de una persona</v>
          </cell>
          <cell r="D6" t="str">
            <v>Alto</v>
          </cell>
          <cell r="E6" t="str">
            <v>Ley 1712, Artículo 18 Literal b "El derecho de toda persona a la vida, la salud o la seguridad."</v>
          </cell>
          <cell r="F6" t="str">
            <v>INFORMACIÓN PÚBLICA CLASIFICADA</v>
          </cell>
          <cell r="G6" t="str">
            <v>Ley 1712, Artículo 18 Literal b "El derecho de toda persona a la vida, la salud o la seguridad."</v>
          </cell>
        </row>
        <row r="7">
          <cell r="C7" t="str">
            <v>4) Secretos comerciales, industriales y profesionales</v>
          </cell>
          <cell r="D7" t="str">
            <v>Alto</v>
          </cell>
          <cell r="E7" t="str">
            <v>Ley 1712, Artículo 18 Literal c "Los secretos comerciales, industriales y profesionales, así como los estipulados en el parágrafo del artículo 77 de la Ley 1474 de 2011."</v>
          </cell>
          <cell r="F7" t="str">
            <v>INFORMACIÓN PÚBLICA CLASIFICADA</v>
          </cell>
          <cell r="G7" t="str">
            <v>Ley 1712, Artículo 18 Literal c "Los secretos comerciales, industriales y profesionales, así como los estipulados en el parágrafo del artículo 77 de la Ley 1474 de 2011."</v>
          </cell>
        </row>
        <row r="8">
          <cell r="C8" t="str">
            <v>5) La defensa y seguridad nacional</v>
          </cell>
          <cell r="D8" t="str">
            <v>Alto</v>
          </cell>
          <cell r="E8" t="str">
            <v>Ley 1712 Artículo 19 Literal a "La defensa y seguridad nacional."</v>
          </cell>
          <cell r="F8" t="str">
            <v>INFORMACIÓN PÚBLICA RESERVADA</v>
          </cell>
          <cell r="G8" t="str">
            <v>Ley 1712 Artículo 19 Literal a "La defensa y seguridad nacional."</v>
          </cell>
        </row>
        <row r="9">
          <cell r="C9" t="str">
            <v>6) La seguridad pública</v>
          </cell>
          <cell r="D9" t="str">
            <v>Alto</v>
          </cell>
          <cell r="E9" t="str">
            <v>Ley 1712 Artículo 19 Literal b "La seguridad pública."</v>
          </cell>
          <cell r="F9" t="str">
            <v>INFORMACIÓN PÚBLICA RESERVADA</v>
          </cell>
          <cell r="G9" t="str">
            <v>Ley 1712 Artículo 19 Literal b "La seguridad pública."</v>
          </cell>
        </row>
        <row r="10">
          <cell r="C10" t="str">
            <v>7) Las relaciones internacionales</v>
          </cell>
          <cell r="D10" t="str">
            <v>Alto</v>
          </cell>
          <cell r="E10" t="str">
            <v>Ley 1712 Artículo 19 Literal c "Las relaciones internacionales."</v>
          </cell>
          <cell r="F10" t="str">
            <v>INFORMACIÓN PÚBLICA RESERVADA</v>
          </cell>
          <cell r="G10" t="str">
            <v>Ley 1712 Artículo 19 Literal c "Las relaciones internacionales."</v>
          </cell>
        </row>
        <row r="11">
          <cell r="C11" t="str">
            <v>8) La prevención, investigación y persecución de los delitos y las faltas disciplinarias</v>
          </cell>
          <cell r="D11" t="str">
            <v>Alto</v>
          </cell>
          <cell r="E11" t="str">
            <v>Ley 1712 Artículo 19 Literal d "La prevención, investigación y persecución de los delitos y las faltas disciplinarias, mientras que no se haga efectiva la medida de aseguramiento o se formule pliego de cargos, según el caso."</v>
          </cell>
          <cell r="F11" t="str">
            <v>INFORMACIÓN PÚBLICA RESERVADA</v>
          </cell>
          <cell r="G11" t="str">
            <v>Ley 1712 Artículo 19 Literal d "La prevención, investigación y persecución de los delitos y las faltas disciplinarias, mientras que no se haga efectiva la medida de aseguramiento o se formule pliego de cargos, según el caso."</v>
          </cell>
        </row>
        <row r="12">
          <cell r="C12" t="str">
            <v>9) El debido proceso y la igualdad de las partes en los procesos judiciales</v>
          </cell>
          <cell r="D12" t="str">
            <v>Alto</v>
          </cell>
          <cell r="E12" t="str">
            <v>Ley 1712 Artículo 19 Literal e "El debido proceso y la igualdad de las partes en los procesos judiciales."</v>
          </cell>
          <cell r="F12" t="str">
            <v>INFORMACIÓN PÚBLICA RESERVADA</v>
          </cell>
          <cell r="G12" t="str">
            <v>Ley 1712 Artículo 19 Literal e "El debido proceso y la igualdad de las partes en los procesos judiciales."</v>
          </cell>
        </row>
        <row r="13">
          <cell r="C13" t="str">
            <v>10) La administración efectiva de la justicia</v>
          </cell>
          <cell r="D13" t="str">
            <v>Alto</v>
          </cell>
          <cell r="E13" t="str">
            <v>Ley 1712 Artículo 19 Literal f "La administración efectiva de la justicia."</v>
          </cell>
          <cell r="F13" t="str">
            <v>INFORMACIÓN PÚBLICA RESERVADA</v>
          </cell>
          <cell r="G13" t="str">
            <v>Ley 1712 Artículo 19 Literal f "La administración efectiva de la justicia."</v>
          </cell>
        </row>
        <row r="14">
          <cell r="C14" t="str">
            <v>11) Los derechos de la infancia y la adolescencia</v>
          </cell>
          <cell r="D14" t="str">
            <v>Alto</v>
          </cell>
          <cell r="E14" t="str">
            <v>Ley 1712 Artículo 19 Literal g "Los derechos de la infancia y la adolescencia."</v>
          </cell>
          <cell r="F14" t="str">
            <v>INFORMACIÓN PÚBLICA RESERVADA</v>
          </cell>
          <cell r="G14" t="str">
            <v>Ley 1712 Artículo 19 Literal g "Los derechos de la infancia y la adolescencia."</v>
          </cell>
        </row>
        <row r="15">
          <cell r="C15" t="str">
            <v>12) La estabilidad macroeconómica y financiera del país</v>
          </cell>
          <cell r="D15" t="str">
            <v>Alto</v>
          </cell>
          <cell r="E15" t="str">
            <v>Ley 1712 Artículo 19 Literal h "La estabilidad macroeconómica y financiera del país."</v>
          </cell>
          <cell r="F15" t="str">
            <v>INFORMACIÓN PÚBLICA RESERVADA</v>
          </cell>
          <cell r="G15" t="str">
            <v>Ley 1712 Artículo 19 Literal h "La estabilidad macroeconómica y financiera del país."</v>
          </cell>
        </row>
        <row r="16">
          <cell r="C16" t="str">
            <v>13) La salud pública</v>
          </cell>
          <cell r="D16" t="str">
            <v>Alto</v>
          </cell>
          <cell r="E16" t="str">
            <v>Ley 1712 Artículo 19 Literal i "La salud pública."</v>
          </cell>
          <cell r="F16" t="str">
            <v>INFORMACIÓN PÚBLICA RESERVADA</v>
          </cell>
          <cell r="G16" t="str">
            <v>Ley 1712 Artículo 19 Literal i "La salud pública."</v>
          </cell>
        </row>
        <row r="17">
          <cell r="C17" t="str">
            <v>14) Opiniones o puntos de vista que forman parte del proceso deliberativo de los servidores públicos</v>
          </cell>
          <cell r="D17" t="str">
            <v>Alto</v>
          </cell>
          <cell r="E17" t="str">
            <v>Ley 1712 Artículo 19 Parágrafo "Se exceptúan también los documentos que contengan las opiniones o puntos de vista que formen parte del proceso deliberativo de los servidores públicos."</v>
          </cell>
          <cell r="F17" t="str">
            <v>INFORMACIÓN PÚBLICA RESERVADA</v>
          </cell>
          <cell r="G17" t="str">
            <v>Ley 1712 Artículo 19 Parágrafo "Se exceptúan también los documentos que contengan las opiniones o puntos de vista que formen parte del proceso deliberativo de los servidores públicos."</v>
          </cell>
        </row>
        <row r="18">
          <cell r="C18" t="str">
            <v>15) Protección por una norma legal o constitucional de un tema diferente a los enunciados anteriormente</v>
          </cell>
          <cell r="D18" t="str">
            <v>Alto</v>
          </cell>
          <cell r="E18" t="str">
            <v>Otra norma legal o constitucional</v>
          </cell>
          <cell r="F18" t="str">
            <v>REVISAR CON JURÍDICA</v>
          </cell>
          <cell r="G18" t="str">
            <v>REVISAR CON JURÍDICA</v>
          </cell>
        </row>
        <row r="22">
          <cell r="E22" t="str">
            <v>Bajo</v>
          </cell>
        </row>
        <row r="23">
          <cell r="E23" t="str">
            <v>Bajo</v>
          </cell>
        </row>
        <row r="24">
          <cell r="E24" t="str">
            <v>Medio</v>
          </cell>
        </row>
        <row r="25">
          <cell r="E25" t="str">
            <v>Alto</v>
          </cell>
        </row>
        <row r="31">
          <cell r="C31" t="str">
            <v>1) Insignificante</v>
          </cell>
          <cell r="E31" t="str">
            <v>Bajo</v>
          </cell>
        </row>
        <row r="32">
          <cell r="C32" t="str">
            <v>2) Menor</v>
          </cell>
          <cell r="E32" t="str">
            <v>Bajo</v>
          </cell>
        </row>
        <row r="33">
          <cell r="C33" t="str">
            <v>3) Moderado</v>
          </cell>
          <cell r="E33" t="str">
            <v>Medio</v>
          </cell>
        </row>
        <row r="34">
          <cell r="C34" t="str">
            <v>4) Mayor</v>
          </cell>
          <cell r="E34" t="str">
            <v>Alto</v>
          </cell>
        </row>
        <row r="35">
          <cell r="C35" t="str">
            <v>5) Catastrófico</v>
          </cell>
          <cell r="E35" t="str">
            <v>Alto</v>
          </cell>
        </row>
        <row r="41">
          <cell r="D41">
            <v>0</v>
          </cell>
        </row>
        <row r="42">
          <cell r="D42">
            <v>0.5</v>
          </cell>
        </row>
        <row r="43">
          <cell r="D43">
            <v>1</v>
          </cell>
        </row>
        <row r="44">
          <cell r="D44">
            <v>1.5</v>
          </cell>
        </row>
        <row r="45">
          <cell r="D45">
            <v>2</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6"/>
  <dimension ref="B1:AV180"/>
  <sheetViews>
    <sheetView showGridLines="0" topLeftCell="A2" zoomScale="70" zoomScaleNormal="70" zoomScaleSheetLayoutView="90" workbookViewId="0">
      <pane xSplit="2" ySplit="2" topLeftCell="C176" activePane="bottomRight" state="frozen"/>
      <selection activeCell="A2" sqref="A2"/>
      <selection pane="topRight" activeCell="D2" sqref="D2"/>
      <selection pane="bottomLeft" activeCell="A3" sqref="A3"/>
      <selection pane="bottomRight" activeCell="B3" sqref="B3"/>
    </sheetView>
  </sheetViews>
  <sheetFormatPr baseColWidth="10" defaultRowHeight="15" x14ac:dyDescent="0.25"/>
  <cols>
    <col min="1" max="1" width="2.140625" customWidth="1"/>
    <col min="2" max="2" width="45.140625" customWidth="1"/>
    <col min="3" max="3" width="13.140625" customWidth="1"/>
    <col min="4" max="4" width="18" customWidth="1"/>
    <col min="5" max="5" width="17.28515625" customWidth="1"/>
    <col min="6" max="6" width="20.28515625" customWidth="1"/>
    <col min="7" max="8" width="26.85546875" customWidth="1"/>
    <col min="9" max="9" width="67.140625" customWidth="1"/>
    <col min="10" max="10" width="20" customWidth="1"/>
    <col min="11" max="11" width="18.42578125" customWidth="1"/>
    <col min="12" max="12" width="34" customWidth="1"/>
    <col min="13" max="13" width="42.42578125" customWidth="1"/>
    <col min="14" max="14" width="18.28515625" customWidth="1"/>
    <col min="15" max="15" width="24.28515625" customWidth="1"/>
    <col min="16" max="17" width="34.28515625" customWidth="1"/>
    <col min="18" max="20" width="16.28515625" customWidth="1"/>
    <col min="21" max="21" width="37.7109375" customWidth="1"/>
    <col min="22" max="22" width="26.28515625" hidden="1" customWidth="1"/>
    <col min="23" max="23" width="20.42578125" customWidth="1"/>
    <col min="24" max="24" width="30" customWidth="1"/>
    <col min="25" max="25" width="15.5703125" customWidth="1"/>
    <col min="26" max="27" width="21" customWidth="1"/>
    <col min="28" max="28" width="24.42578125" customWidth="1"/>
    <col min="29" max="29" width="14.42578125" customWidth="1"/>
    <col min="30" max="30" width="17" customWidth="1"/>
    <col min="31" max="33" width="15.28515625" hidden="1" customWidth="1"/>
    <col min="34" max="37" width="18.85546875" hidden="1" customWidth="1"/>
    <col min="38" max="43" width="11.140625" hidden="1" customWidth="1"/>
    <col min="44" max="45" width="18.85546875" hidden="1" customWidth="1"/>
    <col min="46" max="47" width="67.85546875" hidden="1" customWidth="1"/>
    <col min="48" max="48" width="200.7109375" hidden="1" customWidth="1"/>
    <col min="49" max="49" width="10.85546875" customWidth="1"/>
  </cols>
  <sheetData>
    <row r="1" spans="2:48" hidden="1" x14ac:dyDescent="0.25"/>
    <row r="2" spans="2:48" ht="66" customHeight="1" x14ac:dyDescent="0.25">
      <c r="B2" s="6"/>
      <c r="C2" s="24" t="s">
        <v>346</v>
      </c>
      <c r="D2" s="24"/>
      <c r="E2" s="24"/>
      <c r="F2" s="25" t="s">
        <v>347</v>
      </c>
      <c r="G2" s="25"/>
      <c r="H2" s="25"/>
      <c r="I2" s="25"/>
      <c r="J2" s="25"/>
      <c r="K2" s="25"/>
      <c r="L2" s="25"/>
      <c r="M2" s="25"/>
      <c r="N2" s="25"/>
      <c r="O2" s="25"/>
      <c r="P2" s="25"/>
      <c r="Q2" s="25"/>
      <c r="R2" s="25"/>
      <c r="S2" s="25"/>
      <c r="T2" s="25"/>
      <c r="U2" s="25"/>
      <c r="V2" s="25"/>
      <c r="W2" s="25"/>
      <c r="X2" s="25"/>
      <c r="Y2" s="25"/>
      <c r="Z2" s="25"/>
      <c r="AA2" s="25"/>
      <c r="AB2" s="25"/>
      <c r="AC2" s="25"/>
    </row>
    <row r="3" spans="2:48" ht="105" x14ac:dyDescent="0.25">
      <c r="B3" s="7" t="s">
        <v>348</v>
      </c>
      <c r="C3" s="7" t="s">
        <v>331</v>
      </c>
      <c r="D3" s="7" t="s">
        <v>349</v>
      </c>
      <c r="E3" s="7" t="s">
        <v>350</v>
      </c>
      <c r="F3" s="7" t="s">
        <v>351</v>
      </c>
      <c r="G3" s="7" t="s">
        <v>352</v>
      </c>
      <c r="H3" s="7" t="s">
        <v>353</v>
      </c>
      <c r="I3" s="7" t="s">
        <v>354</v>
      </c>
      <c r="J3" s="7" t="s">
        <v>1</v>
      </c>
      <c r="K3" s="7" t="s">
        <v>0</v>
      </c>
      <c r="L3" s="7" t="s">
        <v>355</v>
      </c>
      <c r="M3" s="7" t="s">
        <v>356</v>
      </c>
      <c r="N3" s="7" t="s">
        <v>357</v>
      </c>
      <c r="O3" s="7" t="s">
        <v>358</v>
      </c>
      <c r="P3" s="7" t="s">
        <v>359</v>
      </c>
      <c r="Q3" s="7" t="s">
        <v>360</v>
      </c>
      <c r="R3" s="8" t="s">
        <v>361</v>
      </c>
      <c r="S3" s="8" t="s">
        <v>362</v>
      </c>
      <c r="T3" s="8" t="s">
        <v>363</v>
      </c>
      <c r="U3" s="9" t="s">
        <v>364</v>
      </c>
      <c r="V3" s="9" t="s">
        <v>365</v>
      </c>
      <c r="W3" s="9" t="s">
        <v>366</v>
      </c>
      <c r="X3" s="9" t="s">
        <v>367</v>
      </c>
      <c r="Y3" s="9" t="s">
        <v>368</v>
      </c>
      <c r="Z3" s="9" t="s">
        <v>369</v>
      </c>
      <c r="AA3" s="9" t="s">
        <v>370</v>
      </c>
      <c r="AB3" s="10" t="s">
        <v>371</v>
      </c>
      <c r="AC3" s="10" t="s">
        <v>372</v>
      </c>
      <c r="AD3" s="10" t="s">
        <v>373</v>
      </c>
      <c r="AE3" s="8" t="s">
        <v>374</v>
      </c>
      <c r="AF3" s="8" t="s">
        <v>375</v>
      </c>
      <c r="AG3" s="8" t="s">
        <v>376</v>
      </c>
      <c r="AH3" s="9" t="s">
        <v>377</v>
      </c>
      <c r="AI3" s="9" t="s">
        <v>378</v>
      </c>
      <c r="AJ3" s="9" t="s">
        <v>379</v>
      </c>
      <c r="AK3" s="9" t="s">
        <v>380</v>
      </c>
      <c r="AL3" s="9" t="s">
        <v>381</v>
      </c>
      <c r="AM3" s="9" t="s">
        <v>382</v>
      </c>
      <c r="AN3" s="9" t="s">
        <v>383</v>
      </c>
      <c r="AO3" s="9" t="s">
        <v>384</v>
      </c>
      <c r="AP3" s="9" t="s">
        <v>385</v>
      </c>
      <c r="AQ3" s="9" t="s">
        <v>386</v>
      </c>
      <c r="AR3" s="9" t="s">
        <v>387</v>
      </c>
      <c r="AS3" s="9" t="s">
        <v>388</v>
      </c>
      <c r="AT3" s="9" t="s">
        <v>389</v>
      </c>
      <c r="AU3" s="9" t="s">
        <v>390</v>
      </c>
      <c r="AV3" s="9" t="s">
        <v>390</v>
      </c>
    </row>
    <row r="4" spans="2:48" ht="60" x14ac:dyDescent="0.25">
      <c r="B4" s="1" t="s">
        <v>19</v>
      </c>
      <c r="C4" s="1" t="s">
        <v>10</v>
      </c>
      <c r="D4" s="1" t="s">
        <v>391</v>
      </c>
      <c r="E4" s="1" t="s">
        <v>392</v>
      </c>
      <c r="F4" s="1" t="s">
        <v>393</v>
      </c>
      <c r="G4" s="1"/>
      <c r="H4" s="1" t="s">
        <v>394</v>
      </c>
      <c r="I4" s="1" t="s">
        <v>29</v>
      </c>
      <c r="J4" s="1" t="s">
        <v>8</v>
      </c>
      <c r="K4" s="1" t="s">
        <v>5</v>
      </c>
      <c r="L4" s="1" t="s">
        <v>15</v>
      </c>
      <c r="M4" s="1" t="s">
        <v>42</v>
      </c>
      <c r="N4" s="1">
        <v>2002</v>
      </c>
      <c r="O4" s="1" t="s">
        <v>395</v>
      </c>
      <c r="P4" s="1" t="s">
        <v>396</v>
      </c>
      <c r="Q4" s="1" t="s">
        <v>397</v>
      </c>
      <c r="R4" s="11" t="s">
        <v>398</v>
      </c>
      <c r="S4" s="11" t="s">
        <v>398</v>
      </c>
      <c r="T4" s="11" t="s">
        <v>398</v>
      </c>
      <c r="U4" s="1" t="s">
        <v>399</v>
      </c>
      <c r="V4" s="1"/>
      <c r="W4" s="1" t="s">
        <v>400</v>
      </c>
      <c r="X4" s="1" t="s">
        <v>401</v>
      </c>
      <c r="Y4" s="1" t="s">
        <v>402</v>
      </c>
      <c r="Z4" s="11"/>
      <c r="AA4" s="1" t="s">
        <v>403</v>
      </c>
      <c r="AB4" s="1" t="s">
        <v>404</v>
      </c>
      <c r="AC4" s="12">
        <v>43699</v>
      </c>
      <c r="AD4" s="13" t="str">
        <f t="shared" ref="AD4:AD67" si="0">IF((AE4+AF4+AG4+AL4+AM4+AN4+AO4+AP4)&gt;0,"ACTIVO CALIFICADO","FALTA INFORMACIÓN")</f>
        <v>ACTIVO CALIFICADO</v>
      </c>
      <c r="AE4" s="11">
        <f t="shared" ref="AE4:AG19" si="1">IF(R4="",0,IF(R4="Si",5,IF(R4="Parcialmente",3,0.1)))</f>
        <v>5</v>
      </c>
      <c r="AF4" s="11">
        <f t="shared" si="1"/>
        <v>5</v>
      </c>
      <c r="AG4" s="11">
        <f t="shared" si="1"/>
        <v>5</v>
      </c>
      <c r="AH4" s="11" t="str">
        <f>LOOKUP(U4,Clasifica,'[1]V. Seguridad'!$D$4:$D$18)</f>
        <v>Alto</v>
      </c>
      <c r="AI4" s="11" t="e">
        <f>LOOKUP(V4,HWSW,'[1]V. Seguridad'!$E$22:$E$25)</f>
        <v>#N/A</v>
      </c>
      <c r="AJ4" s="11" t="str">
        <f>LOOKUP(W4,'[1]V. Seguridad'!$C$31:$C$35,'[1]V. Seguridad'!$E$31:$E$35)</f>
        <v>Medio</v>
      </c>
      <c r="AK4" s="11" t="str">
        <f t="shared" ref="AK4:AK67" si="2">IF(AND(AP4&gt;=0,AP4&lt;=2),"Bajo",IF(AND(AP4&gt;=2.1,AP4&lt;=3),"Medio",IF(AND(AP4&gt;=3.1,AP4&lt;=5),"Alto")))</f>
        <v>Medio</v>
      </c>
      <c r="AL4" s="11">
        <f t="shared" ref="AL4:AO47" si="3">IF(U4="",0,IF(AH4="Bajo",1,IF(AH4="Medio",2,3)))</f>
        <v>3</v>
      </c>
      <c r="AM4" s="11">
        <f t="shared" si="3"/>
        <v>0</v>
      </c>
      <c r="AN4" s="11">
        <f t="shared" si="3"/>
        <v>2</v>
      </c>
      <c r="AO4" s="11">
        <f t="shared" si="3"/>
        <v>2</v>
      </c>
      <c r="AP4" s="11">
        <f>IF(X4="",0,(LOOKUP(X4,Dispo,'[1]V. Seguridad'!$D$41:$D$45)*(LOOKUP(Y4,Tiempo,VTiempo))))</f>
        <v>2.5</v>
      </c>
      <c r="AQ4" s="11">
        <f t="shared" ref="AQ4:AQ67" si="4">MAXA(AL4,AN4,AO4,AM4)</f>
        <v>3</v>
      </c>
      <c r="AR4" s="14" t="str">
        <f t="shared" ref="AR4:AR67" si="5">IF(AQ4=1,"Bajo",IF(AQ4=2,"Medio","Alto"))</f>
        <v>Alto</v>
      </c>
      <c r="AS4" s="1" t="str">
        <f>LOOKUP(U4,Clasifica,'[1]V. Seguridad'!$F$4:$F$18)</f>
        <v>REVISAR CON JURÍDICA</v>
      </c>
      <c r="AT4" s="1" t="str">
        <f>LOOKUP(U4,'[1]V. Seguridad'!$C$4:$C$18,'[1]V. Seguridad'!$E$4:$E$18)</f>
        <v>Otra norma legal o constitucional</v>
      </c>
      <c r="AU4" s="1" t="str">
        <f t="shared" ref="AU4:AU67" si="6">AT4</f>
        <v>Otra norma legal o constitucional</v>
      </c>
      <c r="AV4" s="1" t="str">
        <f>LOOKUP(U4,'[1]V. Seguridad'!$C$4:$C$18,'[1]V. Seguridad'!$G$4:$G$18)</f>
        <v>REVISAR CON JURÍDICA</v>
      </c>
    </row>
    <row r="5" spans="2:48" ht="60" x14ac:dyDescent="0.25">
      <c r="B5" s="1" t="s">
        <v>20</v>
      </c>
      <c r="C5" s="1" t="s">
        <v>10</v>
      </c>
      <c r="D5" s="1" t="s">
        <v>391</v>
      </c>
      <c r="E5" s="1" t="s">
        <v>392</v>
      </c>
      <c r="F5" s="1" t="s">
        <v>393</v>
      </c>
      <c r="G5" s="1"/>
      <c r="H5" s="1" t="s">
        <v>394</v>
      </c>
      <c r="I5" s="1" t="s">
        <v>31</v>
      </c>
      <c r="J5" s="1" t="s">
        <v>8</v>
      </c>
      <c r="K5" s="1" t="s">
        <v>5</v>
      </c>
      <c r="L5" s="1" t="s">
        <v>14</v>
      </c>
      <c r="M5" s="1" t="s">
        <v>40</v>
      </c>
      <c r="N5" s="1">
        <v>2008</v>
      </c>
      <c r="O5" s="1" t="s">
        <v>405</v>
      </c>
      <c r="P5" s="1" t="s">
        <v>396</v>
      </c>
      <c r="Q5" s="1" t="s">
        <v>397</v>
      </c>
      <c r="R5" s="11" t="s">
        <v>398</v>
      </c>
      <c r="S5" s="11" t="s">
        <v>398</v>
      </c>
      <c r="T5" s="11" t="s">
        <v>398</v>
      </c>
      <c r="U5" s="1" t="s">
        <v>399</v>
      </c>
      <c r="V5" s="1"/>
      <c r="W5" s="1" t="s">
        <v>400</v>
      </c>
      <c r="X5" s="1" t="s">
        <v>406</v>
      </c>
      <c r="Y5" s="1" t="s">
        <v>402</v>
      </c>
      <c r="Z5" s="1"/>
      <c r="AA5" s="1" t="s">
        <v>403</v>
      </c>
      <c r="AB5" s="1" t="s">
        <v>404</v>
      </c>
      <c r="AC5" s="12">
        <v>43699</v>
      </c>
      <c r="AD5" s="13" t="str">
        <f t="shared" si="0"/>
        <v>ACTIVO CALIFICADO</v>
      </c>
      <c r="AE5" s="11">
        <f t="shared" si="1"/>
        <v>5</v>
      </c>
      <c r="AF5" s="11">
        <f t="shared" si="1"/>
        <v>5</v>
      </c>
      <c r="AG5" s="11">
        <f t="shared" si="1"/>
        <v>5</v>
      </c>
      <c r="AH5" s="11" t="str">
        <f>LOOKUP(U5,Clasifica,'[1]V. Seguridad'!$D$4:$D$18)</f>
        <v>Alto</v>
      </c>
      <c r="AI5" s="11" t="e">
        <f>LOOKUP(V5,HWSW,'[1]V. Seguridad'!$E$22:$E$25)</f>
        <v>#N/A</v>
      </c>
      <c r="AJ5" s="11" t="str">
        <f>LOOKUP(W5,'[1]V. Seguridad'!$C$31:$C$35,'[1]V. Seguridad'!$E$31:$E$35)</f>
        <v>Medio</v>
      </c>
      <c r="AK5" s="11" t="str">
        <f t="shared" si="2"/>
        <v>Bajo</v>
      </c>
      <c r="AL5" s="11">
        <f t="shared" si="3"/>
        <v>3</v>
      </c>
      <c r="AM5" s="11">
        <f t="shared" si="3"/>
        <v>0</v>
      </c>
      <c r="AN5" s="11">
        <f t="shared" si="3"/>
        <v>2</v>
      </c>
      <c r="AO5" s="11">
        <f t="shared" si="3"/>
        <v>1</v>
      </c>
      <c r="AP5" s="11">
        <f>IF(X5="",0,(LOOKUP(X5,Dispo,'[1]V. Seguridad'!$D$41:$D$45)*(LOOKUP(Y5,Tiempo,VTiempo))))</f>
        <v>1.25</v>
      </c>
      <c r="AQ5" s="11">
        <f t="shared" si="4"/>
        <v>3</v>
      </c>
      <c r="AR5" s="14" t="str">
        <f t="shared" si="5"/>
        <v>Alto</v>
      </c>
      <c r="AS5" s="1" t="str">
        <f>LOOKUP(U5,Clasifica,'[1]V. Seguridad'!$F$4:$F$18)</f>
        <v>REVISAR CON JURÍDICA</v>
      </c>
      <c r="AT5" s="1" t="str">
        <f>LOOKUP(U5,'[1]V. Seguridad'!$C$4:$C$18,'[1]V. Seguridad'!$E$4:$E$18)</f>
        <v>Otra norma legal o constitucional</v>
      </c>
      <c r="AU5" s="1" t="str">
        <f t="shared" si="6"/>
        <v>Otra norma legal o constitucional</v>
      </c>
      <c r="AV5" s="1" t="str">
        <f>LOOKUP(U5,'[1]V. Seguridad'!$C$4:$C$18,'[1]V. Seguridad'!$G$4:$G$18)</f>
        <v>REVISAR CON JURÍDICA</v>
      </c>
    </row>
    <row r="6" spans="2:48" ht="60" x14ac:dyDescent="0.25">
      <c r="B6" s="1" t="s">
        <v>21</v>
      </c>
      <c r="C6" s="1" t="s">
        <v>27</v>
      </c>
      <c r="D6" s="1" t="s">
        <v>391</v>
      </c>
      <c r="E6" s="1" t="s">
        <v>392</v>
      </c>
      <c r="F6" s="1" t="s">
        <v>393</v>
      </c>
      <c r="G6" s="1"/>
      <c r="H6" s="1" t="s">
        <v>394</v>
      </c>
      <c r="I6" s="1" t="s">
        <v>32</v>
      </c>
      <c r="J6" s="1" t="s">
        <v>8</v>
      </c>
      <c r="K6" s="1" t="s">
        <v>5</v>
      </c>
      <c r="L6" s="1" t="s">
        <v>16</v>
      </c>
      <c r="M6" s="1" t="s">
        <v>18</v>
      </c>
      <c r="N6" s="1">
        <v>2014</v>
      </c>
      <c r="O6" s="1" t="s">
        <v>407</v>
      </c>
      <c r="P6" s="1" t="s">
        <v>396</v>
      </c>
      <c r="Q6" s="1" t="s">
        <v>397</v>
      </c>
      <c r="R6" s="11" t="s">
        <v>398</v>
      </c>
      <c r="S6" s="11" t="s">
        <v>398</v>
      </c>
      <c r="T6" s="11" t="s">
        <v>398</v>
      </c>
      <c r="U6" s="1" t="s">
        <v>399</v>
      </c>
      <c r="V6" s="1"/>
      <c r="W6" s="1" t="s">
        <v>400</v>
      </c>
      <c r="X6" s="1" t="s">
        <v>401</v>
      </c>
      <c r="Y6" s="1" t="s">
        <v>408</v>
      </c>
      <c r="Z6" s="1"/>
      <c r="AA6" s="1" t="s">
        <v>409</v>
      </c>
      <c r="AB6" s="1" t="s">
        <v>404</v>
      </c>
      <c r="AC6" s="12">
        <v>43699</v>
      </c>
      <c r="AD6" s="13" t="str">
        <f t="shared" si="0"/>
        <v>ACTIVO CALIFICADO</v>
      </c>
      <c r="AE6" s="11">
        <f t="shared" si="1"/>
        <v>5</v>
      </c>
      <c r="AF6" s="11">
        <f t="shared" si="1"/>
        <v>5</v>
      </c>
      <c r="AG6" s="11">
        <f t="shared" si="1"/>
        <v>5</v>
      </c>
      <c r="AH6" s="11" t="str">
        <f>LOOKUP(U6,Clasifica,'[1]V. Seguridad'!$D$4:$D$18)</f>
        <v>Alto</v>
      </c>
      <c r="AI6" s="11" t="e">
        <f>LOOKUP(V6,HWSW,'[1]V. Seguridad'!$E$22:$E$25)</f>
        <v>#N/A</v>
      </c>
      <c r="AJ6" s="11" t="str">
        <f>LOOKUP(W6,'[1]V. Seguridad'!$C$31:$C$35,'[1]V. Seguridad'!$E$31:$E$35)</f>
        <v>Medio</v>
      </c>
      <c r="AK6" s="11" t="str">
        <f t="shared" si="2"/>
        <v>Alto</v>
      </c>
      <c r="AL6" s="11">
        <f t="shared" si="3"/>
        <v>3</v>
      </c>
      <c r="AM6" s="11">
        <f t="shared" si="3"/>
        <v>0</v>
      </c>
      <c r="AN6" s="11">
        <f t="shared" si="3"/>
        <v>2</v>
      </c>
      <c r="AO6" s="11">
        <f t="shared" si="3"/>
        <v>3</v>
      </c>
      <c r="AP6" s="11">
        <f>IF(X6="",0,(LOOKUP(X6,Dispo,'[1]V. Seguridad'!$D$41:$D$45)*(LOOKUP(Y6,Tiempo,VTiempo))))</f>
        <v>4</v>
      </c>
      <c r="AQ6" s="11">
        <f t="shared" si="4"/>
        <v>3</v>
      </c>
      <c r="AR6" s="14" t="str">
        <f t="shared" si="5"/>
        <v>Alto</v>
      </c>
      <c r="AS6" s="1" t="str">
        <f>LOOKUP(U6,Clasifica,'[1]V. Seguridad'!$F$4:$F$18)</f>
        <v>REVISAR CON JURÍDICA</v>
      </c>
      <c r="AT6" s="1" t="str">
        <f>LOOKUP(U6,'[1]V. Seguridad'!$C$4:$C$18,'[1]V. Seguridad'!$E$4:$E$18)</f>
        <v>Otra norma legal o constitucional</v>
      </c>
      <c r="AU6" s="1" t="str">
        <f t="shared" si="6"/>
        <v>Otra norma legal o constitucional</v>
      </c>
      <c r="AV6" s="1" t="str">
        <f>LOOKUP(U6,'[1]V. Seguridad'!$C$4:$C$18,'[1]V. Seguridad'!$G$4:$G$18)</f>
        <v>REVISAR CON JURÍDICA</v>
      </c>
    </row>
    <row r="7" spans="2:48" ht="60" x14ac:dyDescent="0.25">
      <c r="B7" s="1" t="s">
        <v>22</v>
      </c>
      <c r="C7" s="1" t="s">
        <v>27</v>
      </c>
      <c r="D7" s="1" t="s">
        <v>391</v>
      </c>
      <c r="E7" s="1" t="s">
        <v>392</v>
      </c>
      <c r="F7" s="1" t="s">
        <v>393</v>
      </c>
      <c r="G7" s="1"/>
      <c r="H7" s="1" t="s">
        <v>394</v>
      </c>
      <c r="I7" s="1" t="s">
        <v>33</v>
      </c>
      <c r="J7" s="1" t="s">
        <v>8</v>
      </c>
      <c r="K7" s="1" t="s">
        <v>5</v>
      </c>
      <c r="L7" s="1" t="s">
        <v>43</v>
      </c>
      <c r="M7" s="1" t="s">
        <v>40</v>
      </c>
      <c r="N7" s="1">
        <v>2008</v>
      </c>
      <c r="O7" s="1" t="s">
        <v>405</v>
      </c>
      <c r="P7" s="1" t="s">
        <v>396</v>
      </c>
      <c r="Q7" s="1" t="s">
        <v>397</v>
      </c>
      <c r="R7" s="11" t="s">
        <v>398</v>
      </c>
      <c r="S7" s="11" t="s">
        <v>398</v>
      </c>
      <c r="T7" s="11" t="s">
        <v>398</v>
      </c>
      <c r="U7" s="1" t="s">
        <v>399</v>
      </c>
      <c r="V7" s="1"/>
      <c r="W7" s="1" t="s">
        <v>400</v>
      </c>
      <c r="X7" s="1" t="s">
        <v>410</v>
      </c>
      <c r="Y7" s="1" t="s">
        <v>408</v>
      </c>
      <c r="Z7" s="1"/>
      <c r="AA7" s="1" t="s">
        <v>409</v>
      </c>
      <c r="AB7" s="1" t="s">
        <v>404</v>
      </c>
      <c r="AC7" s="12">
        <v>43699</v>
      </c>
      <c r="AD7" s="13" t="str">
        <f t="shared" si="0"/>
        <v>ACTIVO CALIFICADO</v>
      </c>
      <c r="AE7" s="11">
        <f t="shared" si="1"/>
        <v>5</v>
      </c>
      <c r="AF7" s="11">
        <f t="shared" si="1"/>
        <v>5</v>
      </c>
      <c r="AG7" s="11">
        <f t="shared" si="1"/>
        <v>5</v>
      </c>
      <c r="AH7" s="11" t="str">
        <f>LOOKUP(U7,Clasifica,'[1]V. Seguridad'!$D$4:$D$18)</f>
        <v>Alto</v>
      </c>
      <c r="AI7" s="11" t="e">
        <f>LOOKUP(V7,HWSW,'[1]V. Seguridad'!$E$22:$E$25)</f>
        <v>#N/A</v>
      </c>
      <c r="AJ7" s="11" t="str">
        <f>LOOKUP(W7,'[1]V. Seguridad'!$C$31:$C$35,'[1]V. Seguridad'!$E$31:$E$35)</f>
        <v>Medio</v>
      </c>
      <c r="AK7" s="11" t="str">
        <f t="shared" si="2"/>
        <v>Medio</v>
      </c>
      <c r="AL7" s="11">
        <f t="shared" si="3"/>
        <v>3</v>
      </c>
      <c r="AM7" s="11">
        <f t="shared" si="3"/>
        <v>0</v>
      </c>
      <c r="AN7" s="11">
        <f t="shared" si="3"/>
        <v>2</v>
      </c>
      <c r="AO7" s="11">
        <f t="shared" si="3"/>
        <v>2</v>
      </c>
      <c r="AP7" s="11">
        <f>IF(X7="",0,(LOOKUP(X7,Dispo,'[1]V. Seguridad'!$D$41:$D$45)*(LOOKUP(Y7,Tiempo,VTiempo))))</f>
        <v>3</v>
      </c>
      <c r="AQ7" s="11">
        <f t="shared" si="4"/>
        <v>3</v>
      </c>
      <c r="AR7" s="14" t="str">
        <f t="shared" si="5"/>
        <v>Alto</v>
      </c>
      <c r="AS7" s="1" t="str">
        <f>LOOKUP(U7,Clasifica,'[1]V. Seguridad'!$F$4:$F$18)</f>
        <v>REVISAR CON JURÍDICA</v>
      </c>
      <c r="AT7" s="1" t="str">
        <f>LOOKUP(U7,'[1]V. Seguridad'!$C$4:$C$18,'[1]V. Seguridad'!$E$4:$E$18)</f>
        <v>Otra norma legal o constitucional</v>
      </c>
      <c r="AU7" s="1" t="str">
        <f t="shared" si="6"/>
        <v>Otra norma legal o constitucional</v>
      </c>
      <c r="AV7" s="1" t="str">
        <f>LOOKUP(U7,'[1]V. Seguridad'!$C$4:$C$18,'[1]V. Seguridad'!$G$4:$G$18)</f>
        <v>REVISAR CON JURÍDICA</v>
      </c>
    </row>
    <row r="8" spans="2:48" ht="90" x14ac:dyDescent="0.25">
      <c r="B8" s="1" t="s">
        <v>44</v>
      </c>
      <c r="C8" s="1" t="s">
        <v>27</v>
      </c>
      <c r="D8" s="1" t="s">
        <v>391</v>
      </c>
      <c r="E8" s="1" t="s">
        <v>392</v>
      </c>
      <c r="F8" s="1" t="s">
        <v>393</v>
      </c>
      <c r="G8" s="1"/>
      <c r="H8" s="1" t="s">
        <v>394</v>
      </c>
      <c r="I8" s="1" t="s">
        <v>34</v>
      </c>
      <c r="J8" s="1" t="s">
        <v>8</v>
      </c>
      <c r="K8" s="1" t="s">
        <v>5</v>
      </c>
      <c r="L8" s="1" t="s">
        <v>14</v>
      </c>
      <c r="M8" s="1" t="s">
        <v>41</v>
      </c>
      <c r="N8" s="1">
        <v>2008</v>
      </c>
      <c r="O8" s="1" t="s">
        <v>395</v>
      </c>
      <c r="P8" s="1" t="s">
        <v>396</v>
      </c>
      <c r="Q8" s="1" t="s">
        <v>397</v>
      </c>
      <c r="R8" s="11" t="s">
        <v>398</v>
      </c>
      <c r="S8" s="11" t="s">
        <v>398</v>
      </c>
      <c r="T8" s="11" t="s">
        <v>398</v>
      </c>
      <c r="U8" s="1" t="s">
        <v>399</v>
      </c>
      <c r="V8" s="1"/>
      <c r="W8" s="1" t="s">
        <v>400</v>
      </c>
      <c r="X8" s="1" t="s">
        <v>410</v>
      </c>
      <c r="Y8" s="1" t="s">
        <v>408</v>
      </c>
      <c r="Z8" s="1"/>
      <c r="AA8" s="1" t="s">
        <v>403</v>
      </c>
      <c r="AB8" s="1" t="s">
        <v>404</v>
      </c>
      <c r="AC8" s="12">
        <v>43699</v>
      </c>
      <c r="AD8" s="13" t="str">
        <f t="shared" si="0"/>
        <v>ACTIVO CALIFICADO</v>
      </c>
      <c r="AE8" s="11">
        <f t="shared" si="1"/>
        <v>5</v>
      </c>
      <c r="AF8" s="11">
        <f t="shared" si="1"/>
        <v>5</v>
      </c>
      <c r="AG8" s="11">
        <f t="shared" si="1"/>
        <v>5</v>
      </c>
      <c r="AH8" s="11" t="str">
        <f>LOOKUP(U8,Clasifica,'[1]V. Seguridad'!$D$4:$D$18)</f>
        <v>Alto</v>
      </c>
      <c r="AI8" s="11" t="e">
        <f>LOOKUP(V8,HWSW,'[1]V. Seguridad'!$E$22:$E$25)</f>
        <v>#N/A</v>
      </c>
      <c r="AJ8" s="11" t="str">
        <f>LOOKUP(W8,'[1]V. Seguridad'!$C$31:$C$35,'[1]V. Seguridad'!$E$31:$E$35)</f>
        <v>Medio</v>
      </c>
      <c r="AK8" s="11" t="str">
        <f t="shared" si="2"/>
        <v>Medio</v>
      </c>
      <c r="AL8" s="11">
        <f t="shared" si="3"/>
        <v>3</v>
      </c>
      <c r="AM8" s="11">
        <f t="shared" si="3"/>
        <v>0</v>
      </c>
      <c r="AN8" s="11">
        <f t="shared" si="3"/>
        <v>2</v>
      </c>
      <c r="AO8" s="11">
        <f t="shared" si="3"/>
        <v>2</v>
      </c>
      <c r="AP8" s="11">
        <f>IF(X8="",0,(LOOKUP(X8,Dispo,'[1]V. Seguridad'!$D$41:$D$45)*(LOOKUP(Y8,Tiempo,VTiempo))))</f>
        <v>3</v>
      </c>
      <c r="AQ8" s="11">
        <f t="shared" si="4"/>
        <v>3</v>
      </c>
      <c r="AR8" s="14" t="str">
        <f t="shared" si="5"/>
        <v>Alto</v>
      </c>
      <c r="AS8" s="1" t="str">
        <f>LOOKUP(U8,Clasifica,'[1]V. Seguridad'!$F$4:$F$18)</f>
        <v>REVISAR CON JURÍDICA</v>
      </c>
      <c r="AT8" s="1" t="str">
        <f>LOOKUP(U8,'[1]V. Seguridad'!$C$4:$C$18,'[1]V. Seguridad'!$E$4:$E$18)</f>
        <v>Otra norma legal o constitucional</v>
      </c>
      <c r="AU8" s="1" t="str">
        <f t="shared" si="6"/>
        <v>Otra norma legal o constitucional</v>
      </c>
      <c r="AV8" s="1" t="str">
        <f>LOOKUP(U8,'[1]V. Seguridad'!$C$4:$C$18,'[1]V. Seguridad'!$G$4:$G$18)</f>
        <v>REVISAR CON JURÍDICA</v>
      </c>
    </row>
    <row r="9" spans="2:48" ht="120" x14ac:dyDescent="0.25">
      <c r="B9" s="1" t="s">
        <v>23</v>
      </c>
      <c r="C9" s="1" t="s">
        <v>27</v>
      </c>
      <c r="D9" s="1" t="s">
        <v>391</v>
      </c>
      <c r="E9" s="1" t="s">
        <v>392</v>
      </c>
      <c r="F9" s="1" t="s">
        <v>393</v>
      </c>
      <c r="G9" s="1"/>
      <c r="H9" s="1" t="s">
        <v>394</v>
      </c>
      <c r="I9" s="1" t="s">
        <v>35</v>
      </c>
      <c r="J9" s="1" t="s">
        <v>8</v>
      </c>
      <c r="K9" s="1" t="s">
        <v>5</v>
      </c>
      <c r="L9" s="1" t="s">
        <v>14</v>
      </c>
      <c r="M9" s="1" t="s">
        <v>41</v>
      </c>
      <c r="N9" s="1">
        <v>2008</v>
      </c>
      <c r="O9" s="1" t="s">
        <v>395</v>
      </c>
      <c r="P9" s="1" t="s">
        <v>396</v>
      </c>
      <c r="Q9" s="1" t="s">
        <v>397</v>
      </c>
      <c r="R9" s="11" t="s">
        <v>398</v>
      </c>
      <c r="S9" s="11" t="s">
        <v>398</v>
      </c>
      <c r="T9" s="11" t="s">
        <v>411</v>
      </c>
      <c r="U9" s="1" t="s">
        <v>399</v>
      </c>
      <c r="V9" s="1"/>
      <c r="W9" s="1" t="s">
        <v>400</v>
      </c>
      <c r="X9" s="1" t="s">
        <v>406</v>
      </c>
      <c r="Y9" s="1" t="s">
        <v>408</v>
      </c>
      <c r="Z9" s="1"/>
      <c r="AA9" s="1" t="s">
        <v>403</v>
      </c>
      <c r="AB9" s="1" t="s">
        <v>404</v>
      </c>
      <c r="AC9" s="12">
        <v>43699</v>
      </c>
      <c r="AD9" s="13" t="str">
        <f t="shared" si="0"/>
        <v>ACTIVO CALIFICADO</v>
      </c>
      <c r="AE9" s="11">
        <f t="shared" si="1"/>
        <v>5</v>
      </c>
      <c r="AF9" s="11">
        <f t="shared" si="1"/>
        <v>5</v>
      </c>
      <c r="AG9" s="11">
        <f t="shared" si="1"/>
        <v>0.1</v>
      </c>
      <c r="AH9" s="11" t="str">
        <f>LOOKUP(U9,Clasifica,'[1]V. Seguridad'!$D$4:$D$18)</f>
        <v>Alto</v>
      </c>
      <c r="AI9" s="11" t="e">
        <f>LOOKUP(V9,HWSW,'[1]V. Seguridad'!$E$22:$E$25)</f>
        <v>#N/A</v>
      </c>
      <c r="AJ9" s="11" t="str">
        <f>LOOKUP(W9,'[1]V. Seguridad'!$C$31:$C$35,'[1]V. Seguridad'!$E$31:$E$35)</f>
        <v>Medio</v>
      </c>
      <c r="AK9" s="11" t="str">
        <f t="shared" si="2"/>
        <v>Bajo</v>
      </c>
      <c r="AL9" s="11">
        <f t="shared" si="3"/>
        <v>3</v>
      </c>
      <c r="AM9" s="11">
        <f t="shared" si="3"/>
        <v>0</v>
      </c>
      <c r="AN9" s="11">
        <f t="shared" si="3"/>
        <v>2</v>
      </c>
      <c r="AO9" s="11">
        <f t="shared" si="3"/>
        <v>1</v>
      </c>
      <c r="AP9" s="11">
        <f>IF(X9="",0,(LOOKUP(X9,Dispo,'[1]V. Seguridad'!$D$41:$D$45)*(LOOKUP(Y9,Tiempo,VTiempo))))</f>
        <v>2</v>
      </c>
      <c r="AQ9" s="11">
        <f t="shared" si="4"/>
        <v>3</v>
      </c>
      <c r="AR9" s="14" t="str">
        <f t="shared" si="5"/>
        <v>Alto</v>
      </c>
      <c r="AS9" s="1" t="str">
        <f>LOOKUP(U9,Clasifica,'[1]V. Seguridad'!$F$4:$F$18)</f>
        <v>REVISAR CON JURÍDICA</v>
      </c>
      <c r="AT9" s="1" t="str">
        <f>LOOKUP(U9,'[1]V. Seguridad'!$C$4:$C$18,'[1]V. Seguridad'!$E$4:$E$18)</f>
        <v>Otra norma legal o constitucional</v>
      </c>
      <c r="AU9" s="1" t="str">
        <f t="shared" si="6"/>
        <v>Otra norma legal o constitucional</v>
      </c>
      <c r="AV9" s="1" t="str">
        <f>LOOKUP(U9,'[1]V. Seguridad'!$C$4:$C$18,'[1]V. Seguridad'!$G$4:$G$18)</f>
        <v>REVISAR CON JURÍDICA</v>
      </c>
    </row>
    <row r="10" spans="2:48" ht="60" x14ac:dyDescent="0.25">
      <c r="B10" s="1" t="s">
        <v>24</v>
      </c>
      <c r="C10" s="1" t="s">
        <v>13</v>
      </c>
      <c r="D10" s="1" t="s">
        <v>391</v>
      </c>
      <c r="E10" s="1" t="s">
        <v>392</v>
      </c>
      <c r="F10" s="1" t="s">
        <v>393</v>
      </c>
      <c r="G10" s="1"/>
      <c r="H10" s="1" t="s">
        <v>394</v>
      </c>
      <c r="I10" s="1" t="s">
        <v>36</v>
      </c>
      <c r="J10" s="1" t="s">
        <v>8</v>
      </c>
      <c r="K10" s="1" t="s">
        <v>5</v>
      </c>
      <c r="L10" s="1" t="s">
        <v>14</v>
      </c>
      <c r="M10" s="1" t="s">
        <v>17</v>
      </c>
      <c r="N10" s="1">
        <v>2008</v>
      </c>
      <c r="O10" s="1" t="s">
        <v>405</v>
      </c>
      <c r="P10" s="1" t="s">
        <v>396</v>
      </c>
      <c r="Q10" s="1" t="s">
        <v>397</v>
      </c>
      <c r="R10" s="11" t="s">
        <v>398</v>
      </c>
      <c r="S10" s="11" t="s">
        <v>398</v>
      </c>
      <c r="T10" s="11" t="s">
        <v>398</v>
      </c>
      <c r="U10" s="1" t="s">
        <v>399</v>
      </c>
      <c r="V10" s="1"/>
      <c r="W10" s="1" t="s">
        <v>400</v>
      </c>
      <c r="X10" s="1" t="s">
        <v>406</v>
      </c>
      <c r="Y10" s="1" t="s">
        <v>412</v>
      </c>
      <c r="Z10" s="1"/>
      <c r="AA10" s="1" t="s">
        <v>403</v>
      </c>
      <c r="AB10" s="1" t="s">
        <v>404</v>
      </c>
      <c r="AC10" s="12">
        <v>43699</v>
      </c>
      <c r="AD10" s="13" t="str">
        <f t="shared" si="0"/>
        <v>ACTIVO CALIFICADO</v>
      </c>
      <c r="AE10" s="11">
        <f t="shared" si="1"/>
        <v>5</v>
      </c>
      <c r="AF10" s="11">
        <f t="shared" si="1"/>
        <v>5</v>
      </c>
      <c r="AG10" s="11">
        <f t="shared" si="1"/>
        <v>5</v>
      </c>
      <c r="AH10" s="11" t="str">
        <f>LOOKUP(U10,Clasifica,'[1]V. Seguridad'!$D$4:$D$18)</f>
        <v>Alto</v>
      </c>
      <c r="AI10" s="11" t="e">
        <f>LOOKUP(V10,HWSW,'[1]V. Seguridad'!$E$22:$E$25)</f>
        <v>#N/A</v>
      </c>
      <c r="AJ10" s="11" t="str">
        <f>LOOKUP(W10,'[1]V. Seguridad'!$C$31:$C$35,'[1]V. Seguridad'!$E$31:$E$35)</f>
        <v>Medio</v>
      </c>
      <c r="AK10" s="11" t="str">
        <f t="shared" si="2"/>
        <v>Bajo</v>
      </c>
      <c r="AL10" s="11">
        <f t="shared" si="3"/>
        <v>3</v>
      </c>
      <c r="AM10" s="11">
        <f t="shared" si="3"/>
        <v>0</v>
      </c>
      <c r="AN10" s="11">
        <f t="shared" si="3"/>
        <v>2</v>
      </c>
      <c r="AO10" s="11">
        <f t="shared" si="3"/>
        <v>1</v>
      </c>
      <c r="AP10" s="11">
        <f>IF(X10="",0,(LOOKUP(X10,Dispo,'[1]V. Seguridad'!$D$41:$D$45)*(LOOKUP(Y10,Tiempo,VTiempo))))</f>
        <v>1</v>
      </c>
      <c r="AQ10" s="11">
        <f t="shared" si="4"/>
        <v>3</v>
      </c>
      <c r="AR10" s="14" t="str">
        <f t="shared" si="5"/>
        <v>Alto</v>
      </c>
      <c r="AS10" s="1" t="str">
        <f>LOOKUP(U10,Clasifica,'[1]V. Seguridad'!$F$4:$F$18)</f>
        <v>REVISAR CON JURÍDICA</v>
      </c>
      <c r="AT10" s="1" t="str">
        <f>LOOKUP(U10,'[1]V. Seguridad'!$C$4:$C$18,'[1]V. Seguridad'!$E$4:$E$18)</f>
        <v>Otra norma legal o constitucional</v>
      </c>
      <c r="AU10" s="1" t="str">
        <f t="shared" si="6"/>
        <v>Otra norma legal o constitucional</v>
      </c>
      <c r="AV10" s="1" t="str">
        <f>LOOKUP(U10,'[1]V. Seguridad'!$C$4:$C$18,'[1]V. Seguridad'!$G$4:$G$18)</f>
        <v>REVISAR CON JURÍDICA</v>
      </c>
    </row>
    <row r="11" spans="2:48" ht="90" x14ac:dyDescent="0.25">
      <c r="B11" s="1" t="s">
        <v>25</v>
      </c>
      <c r="C11" s="1" t="s">
        <v>13</v>
      </c>
      <c r="D11" s="1" t="s">
        <v>391</v>
      </c>
      <c r="E11" s="1" t="s">
        <v>392</v>
      </c>
      <c r="F11" s="1" t="s">
        <v>393</v>
      </c>
      <c r="G11" s="1"/>
      <c r="H11" s="1" t="s">
        <v>394</v>
      </c>
      <c r="I11" s="1" t="s">
        <v>37</v>
      </c>
      <c r="J11" s="1" t="s">
        <v>8</v>
      </c>
      <c r="K11" s="1" t="s">
        <v>5</v>
      </c>
      <c r="L11" s="1" t="s">
        <v>14</v>
      </c>
      <c r="M11" s="1" t="s">
        <v>17</v>
      </c>
      <c r="N11" s="1">
        <v>2008</v>
      </c>
      <c r="O11" s="1" t="s">
        <v>405</v>
      </c>
      <c r="P11" s="1" t="s">
        <v>396</v>
      </c>
      <c r="Q11" s="1" t="s">
        <v>397</v>
      </c>
      <c r="R11" s="11" t="s">
        <v>398</v>
      </c>
      <c r="S11" s="11" t="s">
        <v>398</v>
      </c>
      <c r="T11" s="11" t="s">
        <v>398</v>
      </c>
      <c r="U11" s="1" t="s">
        <v>399</v>
      </c>
      <c r="V11" s="1"/>
      <c r="W11" s="1" t="s">
        <v>400</v>
      </c>
      <c r="X11" s="1" t="s">
        <v>406</v>
      </c>
      <c r="Y11" s="1" t="s">
        <v>412</v>
      </c>
      <c r="Z11" s="1"/>
      <c r="AA11" s="1" t="s">
        <v>403</v>
      </c>
      <c r="AB11" s="1" t="s">
        <v>404</v>
      </c>
      <c r="AC11" s="12">
        <v>43699</v>
      </c>
      <c r="AD11" s="13" t="str">
        <f t="shared" si="0"/>
        <v>ACTIVO CALIFICADO</v>
      </c>
      <c r="AE11" s="11">
        <f t="shared" si="1"/>
        <v>5</v>
      </c>
      <c r="AF11" s="11">
        <f t="shared" si="1"/>
        <v>5</v>
      </c>
      <c r="AG11" s="11">
        <f t="shared" si="1"/>
        <v>5</v>
      </c>
      <c r="AH11" s="11" t="str">
        <f>LOOKUP(U11,Clasifica,'[1]V. Seguridad'!$D$4:$D$18)</f>
        <v>Alto</v>
      </c>
      <c r="AI11" s="11" t="e">
        <f>LOOKUP(V11,HWSW,'[1]V. Seguridad'!$E$22:$E$25)</f>
        <v>#N/A</v>
      </c>
      <c r="AJ11" s="11" t="str">
        <f>LOOKUP(W11,'[1]V. Seguridad'!$C$31:$C$35,'[1]V. Seguridad'!$E$31:$E$35)</f>
        <v>Medio</v>
      </c>
      <c r="AK11" s="11" t="str">
        <f t="shared" si="2"/>
        <v>Bajo</v>
      </c>
      <c r="AL11" s="11">
        <f t="shared" si="3"/>
        <v>3</v>
      </c>
      <c r="AM11" s="11">
        <f t="shared" si="3"/>
        <v>0</v>
      </c>
      <c r="AN11" s="11">
        <f t="shared" si="3"/>
        <v>2</v>
      </c>
      <c r="AO11" s="11">
        <f t="shared" si="3"/>
        <v>1</v>
      </c>
      <c r="AP11" s="11">
        <f>IF(X11="",0,(LOOKUP(X11,Dispo,'[1]V. Seguridad'!$D$41:$D$45)*(LOOKUP(Y11,Tiempo,VTiempo))))</f>
        <v>1</v>
      </c>
      <c r="AQ11" s="11">
        <f t="shared" si="4"/>
        <v>3</v>
      </c>
      <c r="AR11" s="14" t="str">
        <f t="shared" si="5"/>
        <v>Alto</v>
      </c>
      <c r="AS11" s="1" t="str">
        <f>LOOKUP(U11,Clasifica,'[1]V. Seguridad'!$F$4:$F$18)</f>
        <v>REVISAR CON JURÍDICA</v>
      </c>
      <c r="AT11" s="1" t="str">
        <f>LOOKUP(U11,'[1]V. Seguridad'!$C$4:$C$18,'[1]V. Seguridad'!$E$4:$E$18)</f>
        <v>Otra norma legal o constitucional</v>
      </c>
      <c r="AU11" s="1" t="str">
        <f t="shared" si="6"/>
        <v>Otra norma legal o constitucional</v>
      </c>
      <c r="AV11" s="1" t="str">
        <f>LOOKUP(U11,'[1]V. Seguridad'!$C$4:$C$18,'[1]V. Seguridad'!$G$4:$G$18)</f>
        <v>REVISAR CON JURÍDICA</v>
      </c>
    </row>
    <row r="12" spans="2:48" ht="105" x14ac:dyDescent="0.25">
      <c r="B12" s="1" t="s">
        <v>26</v>
      </c>
      <c r="C12" s="1" t="s">
        <v>28</v>
      </c>
      <c r="D12" s="1" t="s">
        <v>391</v>
      </c>
      <c r="E12" s="1" t="s">
        <v>392</v>
      </c>
      <c r="F12" s="1" t="s">
        <v>393</v>
      </c>
      <c r="G12" s="1"/>
      <c r="H12" s="1" t="s">
        <v>394</v>
      </c>
      <c r="I12" s="1" t="s">
        <v>38</v>
      </c>
      <c r="J12" s="1" t="s">
        <v>8</v>
      </c>
      <c r="K12" s="1" t="s">
        <v>5</v>
      </c>
      <c r="L12" s="1" t="s">
        <v>14</v>
      </c>
      <c r="M12" s="1" t="s">
        <v>17</v>
      </c>
      <c r="N12" s="1">
        <v>2008</v>
      </c>
      <c r="O12" s="1" t="s">
        <v>405</v>
      </c>
      <c r="P12" s="1" t="s">
        <v>396</v>
      </c>
      <c r="Q12" s="1" t="s">
        <v>397</v>
      </c>
      <c r="R12" s="11" t="s">
        <v>398</v>
      </c>
      <c r="S12" s="11" t="s">
        <v>398</v>
      </c>
      <c r="T12" s="11" t="s">
        <v>398</v>
      </c>
      <c r="U12" s="1" t="s">
        <v>399</v>
      </c>
      <c r="V12" s="1"/>
      <c r="W12" s="1" t="s">
        <v>400</v>
      </c>
      <c r="X12" s="1" t="s">
        <v>406</v>
      </c>
      <c r="Y12" s="1" t="s">
        <v>412</v>
      </c>
      <c r="Z12" s="1"/>
      <c r="AA12" s="1" t="s">
        <v>403</v>
      </c>
      <c r="AB12" s="1" t="s">
        <v>404</v>
      </c>
      <c r="AC12" s="12">
        <v>43699</v>
      </c>
      <c r="AD12" s="13" t="str">
        <f t="shared" si="0"/>
        <v>ACTIVO CALIFICADO</v>
      </c>
      <c r="AE12" s="11">
        <f t="shared" si="1"/>
        <v>5</v>
      </c>
      <c r="AF12" s="11">
        <f t="shared" si="1"/>
        <v>5</v>
      </c>
      <c r="AG12" s="11">
        <f t="shared" si="1"/>
        <v>5</v>
      </c>
      <c r="AH12" s="11" t="str">
        <f>LOOKUP(U12,Clasifica,'[1]V. Seguridad'!$D$4:$D$18)</f>
        <v>Alto</v>
      </c>
      <c r="AI12" s="11" t="e">
        <f>LOOKUP(V12,HWSW,'[1]V. Seguridad'!$E$22:$E$25)</f>
        <v>#N/A</v>
      </c>
      <c r="AJ12" s="11" t="str">
        <f>LOOKUP(W12,'[1]V. Seguridad'!$C$31:$C$35,'[1]V. Seguridad'!$E$31:$E$35)</f>
        <v>Medio</v>
      </c>
      <c r="AK12" s="11" t="str">
        <f t="shared" si="2"/>
        <v>Bajo</v>
      </c>
      <c r="AL12" s="11">
        <f t="shared" si="3"/>
        <v>3</v>
      </c>
      <c r="AM12" s="11">
        <f t="shared" si="3"/>
        <v>0</v>
      </c>
      <c r="AN12" s="11">
        <f t="shared" si="3"/>
        <v>2</v>
      </c>
      <c r="AO12" s="11">
        <f t="shared" si="3"/>
        <v>1</v>
      </c>
      <c r="AP12" s="11">
        <f>IF(X12="",0,(LOOKUP(X12,Dispo,'[1]V. Seguridad'!$D$41:$D$45)*(LOOKUP(Y12,Tiempo,VTiempo))))</f>
        <v>1</v>
      </c>
      <c r="AQ12" s="11">
        <f t="shared" si="4"/>
        <v>3</v>
      </c>
      <c r="AR12" s="14" t="str">
        <f t="shared" si="5"/>
        <v>Alto</v>
      </c>
      <c r="AS12" s="1" t="str">
        <f>LOOKUP(U12,Clasifica,'[1]V. Seguridad'!$F$4:$F$18)</f>
        <v>REVISAR CON JURÍDICA</v>
      </c>
      <c r="AT12" s="1" t="str">
        <f>LOOKUP(U12,'[1]V. Seguridad'!$C$4:$C$18,'[1]V. Seguridad'!$E$4:$E$18)</f>
        <v>Otra norma legal o constitucional</v>
      </c>
      <c r="AU12" s="1" t="str">
        <f t="shared" si="6"/>
        <v>Otra norma legal o constitucional</v>
      </c>
      <c r="AV12" s="1" t="str">
        <f>LOOKUP(U12,'[1]V. Seguridad'!$C$4:$C$18,'[1]V. Seguridad'!$G$4:$G$18)</f>
        <v>REVISAR CON JURÍDICA</v>
      </c>
    </row>
    <row r="13" spans="2:48" ht="60" x14ac:dyDescent="0.25">
      <c r="B13" s="1" t="s">
        <v>45</v>
      </c>
      <c r="C13" s="1" t="s">
        <v>12</v>
      </c>
      <c r="D13" s="1" t="s">
        <v>413</v>
      </c>
      <c r="E13" s="1" t="s">
        <v>414</v>
      </c>
      <c r="F13" s="1" t="s">
        <v>415</v>
      </c>
      <c r="G13" s="1"/>
      <c r="H13" s="1" t="s">
        <v>394</v>
      </c>
      <c r="I13" s="1" t="s">
        <v>115</v>
      </c>
      <c r="J13" s="1" t="s">
        <v>8</v>
      </c>
      <c r="K13" s="1" t="s">
        <v>5</v>
      </c>
      <c r="L13" s="1" t="s">
        <v>180</v>
      </c>
      <c r="M13" s="1" t="s">
        <v>167</v>
      </c>
      <c r="N13" s="1">
        <v>2012</v>
      </c>
      <c r="O13" s="1" t="s">
        <v>395</v>
      </c>
      <c r="P13" s="1" t="s">
        <v>416</v>
      </c>
      <c r="Q13" s="1" t="s">
        <v>417</v>
      </c>
      <c r="R13" s="11" t="s">
        <v>398</v>
      </c>
      <c r="S13" s="11" t="s">
        <v>398</v>
      </c>
      <c r="T13" s="11" t="s">
        <v>398</v>
      </c>
      <c r="U13" s="1" t="s">
        <v>399</v>
      </c>
      <c r="W13" s="1" t="s">
        <v>400</v>
      </c>
      <c r="X13" s="1" t="s">
        <v>418</v>
      </c>
      <c r="Y13" s="1" t="s">
        <v>402</v>
      </c>
      <c r="Z13" s="1" t="s">
        <v>403</v>
      </c>
      <c r="AA13" s="1" t="s">
        <v>403</v>
      </c>
      <c r="AB13" s="1" t="s">
        <v>419</v>
      </c>
      <c r="AC13" s="12">
        <v>43538</v>
      </c>
      <c r="AD13" s="13" t="str">
        <f t="shared" si="0"/>
        <v>ACTIVO CALIFICADO</v>
      </c>
      <c r="AE13" s="11">
        <f t="shared" si="1"/>
        <v>5</v>
      </c>
      <c r="AF13" s="11">
        <f t="shared" si="1"/>
        <v>5</v>
      </c>
      <c r="AG13" s="11">
        <f t="shared" si="1"/>
        <v>5</v>
      </c>
      <c r="AH13" s="11" t="str">
        <f>LOOKUP(U13,Clasifica,'[1]V. Seguridad'!$D$4:$D$18)</f>
        <v>Alto</v>
      </c>
      <c r="AI13" s="11" t="e">
        <f>LOOKUP(V13,HWSW,'[1]V. Seguridad'!$E$22:$E$25)</f>
        <v>#N/A</v>
      </c>
      <c r="AJ13" s="11" t="str">
        <f>LOOKUP(W13,'[1]V. Seguridad'!$C$31:$C$35,'[1]V. Seguridad'!$E$31:$E$35)</f>
        <v>Medio</v>
      </c>
      <c r="AK13" s="11" t="str">
        <f t="shared" si="2"/>
        <v>Bajo</v>
      </c>
      <c r="AL13" s="11">
        <f t="shared" si="3"/>
        <v>3</v>
      </c>
      <c r="AM13" s="11">
        <f t="shared" si="3"/>
        <v>0</v>
      </c>
      <c r="AN13" s="11">
        <f t="shared" si="3"/>
        <v>2</v>
      </c>
      <c r="AO13" s="11">
        <f t="shared" si="3"/>
        <v>1</v>
      </c>
      <c r="AP13" s="11">
        <f>IF(X13="",0,(LOOKUP(X13,Dispo,'[1]V. Seguridad'!$D$41:$D$45)*(LOOKUP(Y13,Tiempo,VTiempo))))</f>
        <v>0</v>
      </c>
      <c r="AQ13" s="11">
        <f t="shared" si="4"/>
        <v>3</v>
      </c>
      <c r="AR13" s="14" t="str">
        <f t="shared" si="5"/>
        <v>Alto</v>
      </c>
      <c r="AS13" s="1" t="str">
        <f>LOOKUP(U13,Clasifica,'[1]V. Seguridad'!$F$4:$F$18)</f>
        <v>REVISAR CON JURÍDICA</v>
      </c>
      <c r="AT13" s="1" t="str">
        <f>LOOKUP(U13,'[1]V. Seguridad'!$C$4:$C$18,'[1]V. Seguridad'!$E$4:$E$18)</f>
        <v>Otra norma legal o constitucional</v>
      </c>
      <c r="AU13" s="1" t="str">
        <f t="shared" si="6"/>
        <v>Otra norma legal o constitucional</v>
      </c>
      <c r="AV13" s="1" t="str">
        <f>LOOKUP(U13,'[1]V. Seguridad'!$C$4:$C$18,'[1]V. Seguridad'!$G$4:$G$18)</f>
        <v>REVISAR CON JURÍDICA</v>
      </c>
    </row>
    <row r="14" spans="2:48" ht="45" x14ac:dyDescent="0.25">
      <c r="B14" s="1" t="s">
        <v>46</v>
      </c>
      <c r="C14" s="1" t="s">
        <v>47</v>
      </c>
      <c r="D14" s="1" t="s">
        <v>413</v>
      </c>
      <c r="E14" s="1" t="s">
        <v>414</v>
      </c>
      <c r="F14" s="1" t="s">
        <v>415</v>
      </c>
      <c r="G14" s="1"/>
      <c r="H14" s="1" t="s">
        <v>394</v>
      </c>
      <c r="I14" s="1" t="s">
        <v>116</v>
      </c>
      <c r="J14" s="1" t="s">
        <v>8</v>
      </c>
      <c r="K14" s="1" t="s">
        <v>5</v>
      </c>
      <c r="L14" s="1" t="s">
        <v>14</v>
      </c>
      <c r="M14" s="1" t="s">
        <v>168</v>
      </c>
      <c r="N14" s="1">
        <v>2012</v>
      </c>
      <c r="O14" s="1" t="s">
        <v>395</v>
      </c>
      <c r="P14" s="1" t="s">
        <v>396</v>
      </c>
      <c r="Q14" s="1" t="s">
        <v>417</v>
      </c>
      <c r="R14" s="11" t="s">
        <v>398</v>
      </c>
      <c r="S14" s="11" t="s">
        <v>398</v>
      </c>
      <c r="T14" s="11" t="s">
        <v>398</v>
      </c>
      <c r="U14" s="1" t="s">
        <v>399</v>
      </c>
      <c r="W14" s="1" t="s">
        <v>400</v>
      </c>
      <c r="X14" s="1" t="s">
        <v>401</v>
      </c>
      <c r="Y14" s="1" t="s">
        <v>408</v>
      </c>
      <c r="Z14" s="1" t="s">
        <v>403</v>
      </c>
      <c r="AA14" s="1" t="s">
        <v>403</v>
      </c>
      <c r="AB14" s="1" t="s">
        <v>419</v>
      </c>
      <c r="AC14" s="12">
        <v>43538</v>
      </c>
      <c r="AD14" s="13" t="str">
        <f t="shared" si="0"/>
        <v>ACTIVO CALIFICADO</v>
      </c>
      <c r="AE14" s="11">
        <f t="shared" si="1"/>
        <v>5</v>
      </c>
      <c r="AF14" s="11">
        <f t="shared" si="1"/>
        <v>5</v>
      </c>
      <c r="AG14" s="11">
        <f t="shared" si="1"/>
        <v>5</v>
      </c>
      <c r="AH14" s="11" t="str">
        <f>LOOKUP(U14,Clasifica,'[1]V. Seguridad'!$D$4:$D$18)</f>
        <v>Alto</v>
      </c>
      <c r="AI14" s="11" t="e">
        <f>LOOKUP(V14,HWSW,'[1]V. Seguridad'!$E$22:$E$25)</f>
        <v>#N/A</v>
      </c>
      <c r="AJ14" s="11" t="str">
        <f>LOOKUP(W14,'[1]V. Seguridad'!$C$31:$C$35,'[1]V. Seguridad'!$E$31:$E$35)</f>
        <v>Medio</v>
      </c>
      <c r="AK14" s="11" t="str">
        <f t="shared" si="2"/>
        <v>Alto</v>
      </c>
      <c r="AL14" s="11">
        <f t="shared" si="3"/>
        <v>3</v>
      </c>
      <c r="AM14" s="11">
        <f t="shared" si="3"/>
        <v>0</v>
      </c>
      <c r="AN14" s="11">
        <f t="shared" si="3"/>
        <v>2</v>
      </c>
      <c r="AO14" s="11">
        <f t="shared" si="3"/>
        <v>3</v>
      </c>
      <c r="AP14" s="11">
        <f>IF(X14="",0,(LOOKUP(X14,Dispo,'[1]V. Seguridad'!$D$41:$D$45)*(LOOKUP(Y14,Tiempo,VTiempo))))</f>
        <v>4</v>
      </c>
      <c r="AQ14" s="11">
        <f t="shared" si="4"/>
        <v>3</v>
      </c>
      <c r="AR14" s="14" t="str">
        <f t="shared" si="5"/>
        <v>Alto</v>
      </c>
      <c r="AS14" s="1" t="str">
        <f>LOOKUP(U14,Clasifica,'[1]V. Seguridad'!$F$4:$F$18)</f>
        <v>REVISAR CON JURÍDICA</v>
      </c>
      <c r="AT14" s="1" t="str">
        <f>LOOKUP(U14,'[1]V. Seguridad'!$C$4:$C$18,'[1]V. Seguridad'!$E$4:$E$18)</f>
        <v>Otra norma legal o constitucional</v>
      </c>
      <c r="AU14" s="1" t="str">
        <f t="shared" si="6"/>
        <v>Otra norma legal o constitucional</v>
      </c>
      <c r="AV14" s="1" t="str">
        <f>LOOKUP(U14,'[1]V. Seguridad'!$C$4:$C$18,'[1]V. Seguridad'!$G$4:$G$18)</f>
        <v>REVISAR CON JURÍDICA</v>
      </c>
    </row>
    <row r="15" spans="2:48" ht="45" x14ac:dyDescent="0.25">
      <c r="B15" s="1" t="s">
        <v>48</v>
      </c>
      <c r="C15" s="1" t="s">
        <v>49</v>
      </c>
      <c r="D15" s="1" t="s">
        <v>420</v>
      </c>
      <c r="E15" s="1" t="s">
        <v>414</v>
      </c>
      <c r="F15" s="1" t="s">
        <v>415</v>
      </c>
      <c r="G15" s="1" t="s">
        <v>421</v>
      </c>
      <c r="H15" s="1" t="s">
        <v>394</v>
      </c>
      <c r="I15" s="1" t="s">
        <v>117</v>
      </c>
      <c r="J15" s="1" t="s">
        <v>8</v>
      </c>
      <c r="K15" s="1" t="s">
        <v>5</v>
      </c>
      <c r="L15" s="1" t="s">
        <v>181</v>
      </c>
      <c r="M15" s="1" t="s">
        <v>169</v>
      </c>
      <c r="N15" s="1">
        <v>2012</v>
      </c>
      <c r="O15" s="1" t="s">
        <v>395</v>
      </c>
      <c r="P15" s="1" t="s">
        <v>422</v>
      </c>
      <c r="Q15" s="1" t="s">
        <v>417</v>
      </c>
      <c r="R15" s="11" t="s">
        <v>398</v>
      </c>
      <c r="S15" s="11" t="s">
        <v>398</v>
      </c>
      <c r="T15" s="11" t="s">
        <v>398</v>
      </c>
      <c r="U15" s="1" t="s">
        <v>399</v>
      </c>
      <c r="W15" s="1" t="s">
        <v>400</v>
      </c>
      <c r="X15" s="1" t="s">
        <v>401</v>
      </c>
      <c r="Y15" s="1" t="s">
        <v>423</v>
      </c>
      <c r="Z15" s="1" t="s">
        <v>403</v>
      </c>
      <c r="AA15" s="1" t="s">
        <v>403</v>
      </c>
      <c r="AB15" s="1" t="s">
        <v>424</v>
      </c>
      <c r="AC15" s="12">
        <v>43536</v>
      </c>
      <c r="AD15" s="13" t="str">
        <f t="shared" si="0"/>
        <v>ACTIVO CALIFICADO</v>
      </c>
      <c r="AE15" s="11">
        <f t="shared" si="1"/>
        <v>5</v>
      </c>
      <c r="AF15" s="11">
        <f t="shared" si="1"/>
        <v>5</v>
      </c>
      <c r="AG15" s="11">
        <f t="shared" si="1"/>
        <v>5</v>
      </c>
      <c r="AH15" s="11" t="str">
        <f>LOOKUP(U15,Clasifica,'[1]V. Seguridad'!$D$4:$D$18)</f>
        <v>Alto</v>
      </c>
      <c r="AI15" s="11" t="e">
        <f>LOOKUP(V15,HWSW,'[1]V. Seguridad'!$E$22:$E$25)</f>
        <v>#N/A</v>
      </c>
      <c r="AJ15" s="11" t="str">
        <f>LOOKUP(W15,'[1]V. Seguridad'!$C$31:$C$35,'[1]V. Seguridad'!$E$31:$E$35)</f>
        <v>Medio</v>
      </c>
      <c r="AK15" s="11" t="str">
        <f t="shared" si="2"/>
        <v>Alto</v>
      </c>
      <c r="AL15" s="11">
        <f t="shared" si="3"/>
        <v>3</v>
      </c>
      <c r="AM15" s="11">
        <f t="shared" si="3"/>
        <v>0</v>
      </c>
      <c r="AN15" s="11">
        <f t="shared" si="3"/>
        <v>2</v>
      </c>
      <c r="AO15" s="11">
        <f t="shared" si="3"/>
        <v>3</v>
      </c>
      <c r="AP15" s="11">
        <f>IF(X15="",0,(LOOKUP(X15,Dispo,'[1]V. Seguridad'!$D$41:$D$45)*(LOOKUP(Y15,Tiempo,VTiempo))))</f>
        <v>4.5</v>
      </c>
      <c r="AQ15" s="11">
        <f t="shared" si="4"/>
        <v>3</v>
      </c>
      <c r="AR15" s="14" t="str">
        <f t="shared" si="5"/>
        <v>Alto</v>
      </c>
      <c r="AS15" s="1" t="str">
        <f>LOOKUP(U15,Clasifica,'[1]V. Seguridad'!$F$4:$F$18)</f>
        <v>REVISAR CON JURÍDICA</v>
      </c>
      <c r="AT15" s="1" t="str">
        <f>LOOKUP(U15,'[1]V. Seguridad'!$C$4:$C$18,'[1]V. Seguridad'!$E$4:$E$18)</f>
        <v>Otra norma legal o constitucional</v>
      </c>
      <c r="AU15" s="1" t="str">
        <f t="shared" si="6"/>
        <v>Otra norma legal o constitucional</v>
      </c>
      <c r="AV15" s="1" t="str">
        <f>LOOKUP(U15,'[1]V. Seguridad'!$C$4:$C$18,'[1]V. Seguridad'!$G$4:$G$18)</f>
        <v>REVISAR CON JURÍDICA</v>
      </c>
    </row>
    <row r="16" spans="2:48" ht="45" x14ac:dyDescent="0.25">
      <c r="B16" s="1" t="s">
        <v>50</v>
      </c>
      <c r="C16" s="1" t="s">
        <v>51</v>
      </c>
      <c r="D16" s="1" t="s">
        <v>420</v>
      </c>
      <c r="E16" s="1" t="s">
        <v>414</v>
      </c>
      <c r="F16" s="1" t="s">
        <v>415</v>
      </c>
      <c r="G16" s="1" t="s">
        <v>421</v>
      </c>
      <c r="H16" s="1" t="s">
        <v>394</v>
      </c>
      <c r="I16" s="1" t="s">
        <v>118</v>
      </c>
      <c r="J16" s="1" t="s">
        <v>8</v>
      </c>
      <c r="K16" s="1" t="s">
        <v>5</v>
      </c>
      <c r="L16" s="1" t="s">
        <v>181</v>
      </c>
      <c r="M16" s="1" t="s">
        <v>169</v>
      </c>
      <c r="N16" s="1">
        <v>2012</v>
      </c>
      <c r="O16" s="1" t="s">
        <v>395</v>
      </c>
      <c r="P16" s="1" t="s">
        <v>422</v>
      </c>
      <c r="Q16" s="1" t="s">
        <v>417</v>
      </c>
      <c r="R16" s="11" t="s">
        <v>398</v>
      </c>
      <c r="S16" s="11" t="s">
        <v>398</v>
      </c>
      <c r="T16" s="11" t="s">
        <v>398</v>
      </c>
      <c r="U16" s="1" t="s">
        <v>399</v>
      </c>
      <c r="W16" s="1" t="s">
        <v>400</v>
      </c>
      <c r="X16" s="1" t="s">
        <v>425</v>
      </c>
      <c r="Y16" s="1" t="s">
        <v>426</v>
      </c>
      <c r="Z16" s="1" t="s">
        <v>403</v>
      </c>
      <c r="AA16" s="1" t="s">
        <v>403</v>
      </c>
      <c r="AB16" s="1" t="s">
        <v>424</v>
      </c>
      <c r="AC16" s="12">
        <v>43536</v>
      </c>
      <c r="AD16" s="13" t="str">
        <f t="shared" si="0"/>
        <v>ACTIVO CALIFICADO</v>
      </c>
      <c r="AE16" s="11">
        <f t="shared" si="1"/>
        <v>5</v>
      </c>
      <c r="AF16" s="11">
        <f t="shared" si="1"/>
        <v>5</v>
      </c>
      <c r="AG16" s="11">
        <f t="shared" si="1"/>
        <v>5</v>
      </c>
      <c r="AH16" s="11" t="str">
        <f>LOOKUP(U16,Clasifica,'[1]V. Seguridad'!$D$4:$D$18)</f>
        <v>Alto</v>
      </c>
      <c r="AI16" s="11" t="e">
        <f>LOOKUP(V16,HWSW,'[1]V. Seguridad'!$E$22:$E$25)</f>
        <v>#N/A</v>
      </c>
      <c r="AJ16" s="11" t="str">
        <f>LOOKUP(W16,'[1]V. Seguridad'!$C$31:$C$35,'[1]V. Seguridad'!$E$31:$E$35)</f>
        <v>Medio</v>
      </c>
      <c r="AK16" s="11" t="str">
        <f t="shared" si="2"/>
        <v>Bajo</v>
      </c>
      <c r="AL16" s="11">
        <f t="shared" si="3"/>
        <v>3</v>
      </c>
      <c r="AM16" s="11">
        <f t="shared" si="3"/>
        <v>0</v>
      </c>
      <c r="AN16" s="11">
        <f t="shared" si="3"/>
        <v>2</v>
      </c>
      <c r="AO16" s="11">
        <f t="shared" si="3"/>
        <v>1</v>
      </c>
      <c r="AP16" s="11">
        <f>IF(X16="",0,(LOOKUP(X16,Dispo,'[1]V. Seguridad'!$D$41:$D$45)*(LOOKUP(Y16,Tiempo,VTiempo))))</f>
        <v>0.75</v>
      </c>
      <c r="AQ16" s="11">
        <f t="shared" si="4"/>
        <v>3</v>
      </c>
      <c r="AR16" s="14" t="str">
        <f t="shared" si="5"/>
        <v>Alto</v>
      </c>
      <c r="AS16" s="1" t="str">
        <f>LOOKUP(U16,Clasifica,'[1]V. Seguridad'!$F$4:$F$18)</f>
        <v>REVISAR CON JURÍDICA</v>
      </c>
      <c r="AT16" s="1" t="str">
        <f>LOOKUP(U16,'[1]V. Seguridad'!$C$4:$C$18,'[1]V. Seguridad'!$E$4:$E$18)</f>
        <v>Otra norma legal o constitucional</v>
      </c>
      <c r="AU16" s="1" t="str">
        <f t="shared" si="6"/>
        <v>Otra norma legal o constitucional</v>
      </c>
      <c r="AV16" s="1" t="str">
        <f>LOOKUP(U16,'[1]V. Seguridad'!$C$4:$C$18,'[1]V. Seguridad'!$G$4:$G$18)</f>
        <v>REVISAR CON JURÍDICA</v>
      </c>
    </row>
    <row r="17" spans="2:48" ht="45" x14ac:dyDescent="0.25">
      <c r="B17" s="1" t="s">
        <v>52</v>
      </c>
      <c r="C17" s="1" t="s">
        <v>53</v>
      </c>
      <c r="D17" s="1" t="s">
        <v>420</v>
      </c>
      <c r="E17" s="1" t="s">
        <v>414</v>
      </c>
      <c r="F17" s="1" t="s">
        <v>415</v>
      </c>
      <c r="G17" s="1" t="s">
        <v>421</v>
      </c>
      <c r="H17" s="1" t="s">
        <v>394</v>
      </c>
      <c r="I17" s="1" t="s">
        <v>119</v>
      </c>
      <c r="J17" s="1" t="s">
        <v>8</v>
      </c>
      <c r="K17" s="1" t="s">
        <v>5</v>
      </c>
      <c r="L17" s="1" t="s">
        <v>15</v>
      </c>
      <c r="M17" s="1" t="s">
        <v>17</v>
      </c>
      <c r="N17" s="1">
        <v>2012</v>
      </c>
      <c r="O17" s="1" t="s">
        <v>395</v>
      </c>
      <c r="P17" s="1" t="s">
        <v>422</v>
      </c>
      <c r="Q17" s="1" t="s">
        <v>417</v>
      </c>
      <c r="R17" s="11" t="s">
        <v>398</v>
      </c>
      <c r="S17" s="11" t="s">
        <v>398</v>
      </c>
      <c r="T17" s="11" t="s">
        <v>398</v>
      </c>
      <c r="U17" s="1" t="s">
        <v>399</v>
      </c>
      <c r="W17" s="1" t="s">
        <v>427</v>
      </c>
      <c r="X17" s="1" t="s">
        <v>425</v>
      </c>
      <c r="Y17" s="1" t="s">
        <v>408</v>
      </c>
      <c r="Z17" s="1" t="s">
        <v>403</v>
      </c>
      <c r="AA17" s="1" t="s">
        <v>403</v>
      </c>
      <c r="AB17" s="1" t="s">
        <v>424</v>
      </c>
      <c r="AC17" s="12">
        <v>43536</v>
      </c>
      <c r="AD17" s="13" t="str">
        <f t="shared" si="0"/>
        <v>ACTIVO CALIFICADO</v>
      </c>
      <c r="AE17" s="11">
        <f t="shared" si="1"/>
        <v>5</v>
      </c>
      <c r="AF17" s="11">
        <f t="shared" si="1"/>
        <v>5</v>
      </c>
      <c r="AG17" s="11">
        <f t="shared" si="1"/>
        <v>5</v>
      </c>
      <c r="AH17" s="11" t="str">
        <f>LOOKUP(U17,Clasifica,'[1]V. Seguridad'!$D$4:$D$18)</f>
        <v>Alto</v>
      </c>
      <c r="AI17" s="11" t="e">
        <f>LOOKUP(V17,HWSW,'[1]V. Seguridad'!$E$22:$E$25)</f>
        <v>#N/A</v>
      </c>
      <c r="AJ17" s="11" t="str">
        <f>LOOKUP(W17,'[1]V. Seguridad'!$C$31:$C$35,'[1]V. Seguridad'!$E$31:$E$35)</f>
        <v>Bajo</v>
      </c>
      <c r="AK17" s="11" t="str">
        <f t="shared" si="2"/>
        <v>Bajo</v>
      </c>
      <c r="AL17" s="11">
        <f t="shared" si="3"/>
        <v>3</v>
      </c>
      <c r="AM17" s="11">
        <f t="shared" si="3"/>
        <v>0</v>
      </c>
      <c r="AN17" s="11">
        <f t="shared" si="3"/>
        <v>1</v>
      </c>
      <c r="AO17" s="11">
        <f t="shared" si="3"/>
        <v>1</v>
      </c>
      <c r="AP17" s="11">
        <f>IF(X17="",0,(LOOKUP(X17,Dispo,'[1]V. Seguridad'!$D$41:$D$45)*(LOOKUP(Y17,Tiempo,VTiempo))))</f>
        <v>1</v>
      </c>
      <c r="AQ17" s="11">
        <f t="shared" si="4"/>
        <v>3</v>
      </c>
      <c r="AR17" s="14" t="str">
        <f t="shared" si="5"/>
        <v>Alto</v>
      </c>
      <c r="AS17" s="1" t="str">
        <f>LOOKUP(U17,Clasifica,'[1]V. Seguridad'!$F$4:$F$18)</f>
        <v>REVISAR CON JURÍDICA</v>
      </c>
      <c r="AT17" s="1" t="str">
        <f>LOOKUP(U17,'[1]V. Seguridad'!$C$4:$C$18,'[1]V. Seguridad'!$E$4:$E$18)</f>
        <v>Otra norma legal o constitucional</v>
      </c>
      <c r="AU17" s="1" t="str">
        <f t="shared" si="6"/>
        <v>Otra norma legal o constitucional</v>
      </c>
      <c r="AV17" s="1" t="str">
        <f>LOOKUP(U17,'[1]V. Seguridad'!$C$4:$C$18,'[1]V. Seguridad'!$G$4:$G$18)</f>
        <v>REVISAR CON JURÍDICA</v>
      </c>
    </row>
    <row r="18" spans="2:48" ht="45" x14ac:dyDescent="0.25">
      <c r="B18" s="1" t="s">
        <v>20</v>
      </c>
      <c r="C18" s="1" t="s">
        <v>10</v>
      </c>
      <c r="D18" s="1" t="s">
        <v>420</v>
      </c>
      <c r="E18" s="1" t="s">
        <v>414</v>
      </c>
      <c r="F18" s="1" t="s">
        <v>415</v>
      </c>
      <c r="G18" s="1"/>
      <c r="H18" s="1" t="s">
        <v>394</v>
      </c>
      <c r="I18" s="1" t="s">
        <v>120</v>
      </c>
      <c r="J18" s="1" t="s">
        <v>8</v>
      </c>
      <c r="K18" s="1" t="s">
        <v>5</v>
      </c>
      <c r="L18" s="1" t="s">
        <v>15</v>
      </c>
      <c r="M18" s="1" t="s">
        <v>17</v>
      </c>
      <c r="N18" s="1">
        <v>2012</v>
      </c>
      <c r="O18" s="1" t="s">
        <v>428</v>
      </c>
      <c r="P18" s="1" t="s">
        <v>422</v>
      </c>
      <c r="Q18" s="1" t="s">
        <v>417</v>
      </c>
      <c r="R18" s="11" t="s">
        <v>398</v>
      </c>
      <c r="S18" s="11" t="s">
        <v>398</v>
      </c>
      <c r="T18" s="11" t="s">
        <v>398</v>
      </c>
      <c r="U18" s="1" t="s">
        <v>399</v>
      </c>
      <c r="W18" s="1" t="s">
        <v>427</v>
      </c>
      <c r="X18" s="1" t="s">
        <v>425</v>
      </c>
      <c r="Y18" s="1" t="s">
        <v>408</v>
      </c>
      <c r="Z18" s="1" t="s">
        <v>403</v>
      </c>
      <c r="AA18" s="1" t="s">
        <v>403</v>
      </c>
      <c r="AB18" s="1" t="s">
        <v>429</v>
      </c>
      <c r="AC18" s="12">
        <v>43536</v>
      </c>
      <c r="AD18" s="13" t="str">
        <f t="shared" si="0"/>
        <v>ACTIVO CALIFICADO</v>
      </c>
      <c r="AE18" s="11">
        <f t="shared" si="1"/>
        <v>5</v>
      </c>
      <c r="AF18" s="11">
        <f t="shared" si="1"/>
        <v>5</v>
      </c>
      <c r="AG18" s="11">
        <f t="shared" si="1"/>
        <v>5</v>
      </c>
      <c r="AH18" s="11" t="str">
        <f>LOOKUP(U18,Clasifica,'[1]V. Seguridad'!$D$4:$D$18)</f>
        <v>Alto</v>
      </c>
      <c r="AI18" s="11" t="e">
        <f>LOOKUP(V18,HWSW,'[1]V. Seguridad'!$E$22:$E$25)</f>
        <v>#N/A</v>
      </c>
      <c r="AJ18" s="11" t="str">
        <f>LOOKUP(W18,'[1]V. Seguridad'!$C$31:$C$35,'[1]V. Seguridad'!$E$31:$E$35)</f>
        <v>Bajo</v>
      </c>
      <c r="AK18" s="11" t="str">
        <f t="shared" si="2"/>
        <v>Bajo</v>
      </c>
      <c r="AL18" s="11">
        <f t="shared" si="3"/>
        <v>3</v>
      </c>
      <c r="AM18" s="11">
        <f t="shared" si="3"/>
        <v>0</v>
      </c>
      <c r="AN18" s="11">
        <f t="shared" si="3"/>
        <v>1</v>
      </c>
      <c r="AO18" s="11">
        <f t="shared" si="3"/>
        <v>1</v>
      </c>
      <c r="AP18" s="11">
        <f>IF(X18="",0,(LOOKUP(X18,Dispo,'[1]V. Seguridad'!$D$41:$D$45)*(LOOKUP(Y18,Tiempo,VTiempo))))</f>
        <v>1</v>
      </c>
      <c r="AQ18" s="11">
        <f t="shared" si="4"/>
        <v>3</v>
      </c>
      <c r="AR18" s="14" t="str">
        <f t="shared" si="5"/>
        <v>Alto</v>
      </c>
      <c r="AS18" s="1" t="str">
        <f>LOOKUP(U18,Clasifica,'[1]V. Seguridad'!$F$4:$F$18)</f>
        <v>REVISAR CON JURÍDICA</v>
      </c>
      <c r="AT18" s="1" t="str">
        <f>LOOKUP(U18,'[1]V. Seguridad'!$C$4:$C$18,'[1]V. Seguridad'!$E$4:$E$18)</f>
        <v>Otra norma legal o constitucional</v>
      </c>
      <c r="AU18" s="1" t="str">
        <f t="shared" si="6"/>
        <v>Otra norma legal o constitucional</v>
      </c>
      <c r="AV18" s="1" t="str">
        <f>LOOKUP(U18,'[1]V. Seguridad'!$C$4:$C$18,'[1]V. Seguridad'!$G$4:$G$18)</f>
        <v>REVISAR CON JURÍDICA</v>
      </c>
    </row>
    <row r="19" spans="2:48" ht="60.75" customHeight="1" x14ac:dyDescent="0.25">
      <c r="B19" s="1" t="s">
        <v>54</v>
      </c>
      <c r="C19" s="1" t="s">
        <v>53</v>
      </c>
      <c r="D19" s="1" t="s">
        <v>420</v>
      </c>
      <c r="E19" s="1" t="s">
        <v>414</v>
      </c>
      <c r="F19" s="1" t="s">
        <v>415</v>
      </c>
      <c r="G19" s="1"/>
      <c r="H19" s="1" t="s">
        <v>394</v>
      </c>
      <c r="I19" s="1" t="s">
        <v>121</v>
      </c>
      <c r="J19" s="1" t="s">
        <v>8</v>
      </c>
      <c r="K19" s="1" t="s">
        <v>5</v>
      </c>
      <c r="L19" s="1" t="s">
        <v>15</v>
      </c>
      <c r="M19" s="1" t="s">
        <v>17</v>
      </c>
      <c r="N19" s="1">
        <v>2012</v>
      </c>
      <c r="O19" s="1" t="s">
        <v>395</v>
      </c>
      <c r="P19" s="1" t="s">
        <v>422</v>
      </c>
      <c r="Q19" s="1" t="s">
        <v>417</v>
      </c>
      <c r="R19" s="11" t="s">
        <v>398</v>
      </c>
      <c r="S19" s="11" t="s">
        <v>398</v>
      </c>
      <c r="T19" s="11" t="s">
        <v>398</v>
      </c>
      <c r="U19" s="1" t="s">
        <v>399</v>
      </c>
      <c r="W19" s="1" t="s">
        <v>427</v>
      </c>
      <c r="X19" s="1" t="s">
        <v>425</v>
      </c>
      <c r="Y19" s="1" t="s">
        <v>408</v>
      </c>
      <c r="Z19" s="1" t="s">
        <v>403</v>
      </c>
      <c r="AA19" s="1" t="s">
        <v>403</v>
      </c>
      <c r="AB19" s="1" t="s">
        <v>429</v>
      </c>
      <c r="AC19" s="12">
        <v>43536</v>
      </c>
      <c r="AD19" s="13" t="str">
        <f t="shared" si="0"/>
        <v>ACTIVO CALIFICADO</v>
      </c>
      <c r="AE19" s="11">
        <f t="shared" si="1"/>
        <v>5</v>
      </c>
      <c r="AF19" s="11">
        <f t="shared" si="1"/>
        <v>5</v>
      </c>
      <c r="AG19" s="11">
        <f t="shared" si="1"/>
        <v>5</v>
      </c>
      <c r="AH19" s="11" t="str">
        <f>LOOKUP(U19,Clasifica,'[1]V. Seguridad'!$D$4:$D$18)</f>
        <v>Alto</v>
      </c>
      <c r="AI19" s="11" t="e">
        <f>LOOKUP(V19,HWSW,'[1]V. Seguridad'!$E$22:$E$25)</f>
        <v>#N/A</v>
      </c>
      <c r="AJ19" s="11" t="str">
        <f>LOOKUP(W19,'[1]V. Seguridad'!$C$31:$C$35,'[1]V. Seguridad'!$E$31:$E$35)</f>
        <v>Bajo</v>
      </c>
      <c r="AK19" s="11" t="str">
        <f t="shared" si="2"/>
        <v>Bajo</v>
      </c>
      <c r="AL19" s="11">
        <f t="shared" si="3"/>
        <v>3</v>
      </c>
      <c r="AM19" s="11">
        <f t="shared" si="3"/>
        <v>0</v>
      </c>
      <c r="AN19" s="11">
        <f t="shared" si="3"/>
        <v>1</v>
      </c>
      <c r="AO19" s="11">
        <f t="shared" si="3"/>
        <v>1</v>
      </c>
      <c r="AP19" s="11">
        <f>IF(X19="",0,(LOOKUP(X19,Dispo,'[1]V. Seguridad'!$D$41:$D$45)*(LOOKUP(Y19,Tiempo,VTiempo))))</f>
        <v>1</v>
      </c>
      <c r="AQ19" s="11">
        <f t="shared" si="4"/>
        <v>3</v>
      </c>
      <c r="AR19" s="14" t="str">
        <f t="shared" si="5"/>
        <v>Alto</v>
      </c>
      <c r="AS19" s="1" t="str">
        <f>LOOKUP(U19,Clasifica,'[1]V. Seguridad'!$F$4:$F$18)</f>
        <v>REVISAR CON JURÍDICA</v>
      </c>
      <c r="AT19" s="1" t="str">
        <f>LOOKUP(U19,'[1]V. Seguridad'!$C$4:$C$18,'[1]V. Seguridad'!$E$4:$E$18)</f>
        <v>Otra norma legal o constitucional</v>
      </c>
      <c r="AU19" s="1" t="str">
        <f t="shared" si="6"/>
        <v>Otra norma legal o constitucional</v>
      </c>
      <c r="AV19" s="1" t="str">
        <f>LOOKUP(U19,'[1]V. Seguridad'!$C$4:$C$18,'[1]V. Seguridad'!$G$4:$G$18)</f>
        <v>REVISAR CON JURÍDICA</v>
      </c>
    </row>
    <row r="20" spans="2:48" ht="60" x14ac:dyDescent="0.25">
      <c r="B20" s="1" t="s">
        <v>55</v>
      </c>
      <c r="C20" s="1" t="s">
        <v>56</v>
      </c>
      <c r="D20" s="1" t="s">
        <v>420</v>
      </c>
      <c r="E20" s="1" t="s">
        <v>414</v>
      </c>
      <c r="F20" s="1" t="s">
        <v>415</v>
      </c>
      <c r="G20" s="1" t="s">
        <v>430</v>
      </c>
      <c r="H20" s="1" t="s">
        <v>394</v>
      </c>
      <c r="I20" s="1" t="s">
        <v>122</v>
      </c>
      <c r="J20" s="1" t="s">
        <v>8</v>
      </c>
      <c r="K20" s="1" t="s">
        <v>5</v>
      </c>
      <c r="L20" s="1" t="s">
        <v>14</v>
      </c>
      <c r="M20" s="1" t="s">
        <v>170</v>
      </c>
      <c r="N20" s="1">
        <v>2012</v>
      </c>
      <c r="O20" s="1" t="s">
        <v>395</v>
      </c>
      <c r="P20" s="1" t="s">
        <v>422</v>
      </c>
      <c r="Q20" s="1" t="s">
        <v>431</v>
      </c>
      <c r="R20" s="11" t="s">
        <v>398</v>
      </c>
      <c r="S20" s="11" t="s">
        <v>398</v>
      </c>
      <c r="T20" s="11" t="s">
        <v>398</v>
      </c>
      <c r="U20" s="1" t="s">
        <v>399</v>
      </c>
      <c r="W20" s="1" t="s">
        <v>400</v>
      </c>
      <c r="X20" s="1" t="s">
        <v>425</v>
      </c>
      <c r="Y20" s="1" t="s">
        <v>426</v>
      </c>
      <c r="Z20" s="1" t="s">
        <v>403</v>
      </c>
      <c r="AA20" s="1" t="s">
        <v>403</v>
      </c>
      <c r="AB20" s="1" t="s">
        <v>432</v>
      </c>
      <c r="AC20" s="12">
        <v>43530</v>
      </c>
      <c r="AD20" s="13" t="str">
        <f t="shared" si="0"/>
        <v>ACTIVO CALIFICADO</v>
      </c>
      <c r="AE20" s="11">
        <f t="shared" ref="AE20:AG68" si="7">IF(R20="",0,IF(R20="Si",5,IF(R20="Parcialmente",3,0.1)))</f>
        <v>5</v>
      </c>
      <c r="AF20" s="11">
        <f t="shared" si="7"/>
        <v>5</v>
      </c>
      <c r="AG20" s="11">
        <f t="shared" si="7"/>
        <v>5</v>
      </c>
      <c r="AH20" s="11" t="str">
        <f>LOOKUP(U20,Clasifica,'[1]V. Seguridad'!$D$4:$D$18)</f>
        <v>Alto</v>
      </c>
      <c r="AI20" s="11" t="e">
        <f>LOOKUP(V20,HWSW,'[1]V. Seguridad'!$E$22:$E$25)</f>
        <v>#N/A</v>
      </c>
      <c r="AJ20" s="11" t="str">
        <f>LOOKUP(W20,'[1]V. Seguridad'!$C$31:$C$35,'[1]V. Seguridad'!$E$31:$E$35)</f>
        <v>Medio</v>
      </c>
      <c r="AK20" s="11" t="str">
        <f t="shared" si="2"/>
        <v>Bajo</v>
      </c>
      <c r="AL20" s="11">
        <f t="shared" si="3"/>
        <v>3</v>
      </c>
      <c r="AM20" s="11">
        <f t="shared" si="3"/>
        <v>0</v>
      </c>
      <c r="AN20" s="11">
        <f t="shared" si="3"/>
        <v>2</v>
      </c>
      <c r="AO20" s="11">
        <f t="shared" si="3"/>
        <v>1</v>
      </c>
      <c r="AP20" s="11">
        <f>IF(X20="",0,(LOOKUP(X20,Dispo,'[1]V. Seguridad'!$D$41:$D$45)*(LOOKUP(Y20,Tiempo,VTiempo))))</f>
        <v>0.75</v>
      </c>
      <c r="AQ20" s="11">
        <f t="shared" si="4"/>
        <v>3</v>
      </c>
      <c r="AR20" s="14" t="str">
        <f t="shared" si="5"/>
        <v>Alto</v>
      </c>
      <c r="AS20" s="1" t="str">
        <f>LOOKUP(U20,Clasifica,'[1]V. Seguridad'!$F$4:$F$18)</f>
        <v>REVISAR CON JURÍDICA</v>
      </c>
      <c r="AT20" s="1" t="str">
        <f>LOOKUP(U20,'[1]V. Seguridad'!$C$4:$C$18,'[1]V. Seguridad'!$E$4:$E$18)</f>
        <v>Otra norma legal o constitucional</v>
      </c>
      <c r="AU20" s="1" t="str">
        <f t="shared" si="6"/>
        <v>Otra norma legal o constitucional</v>
      </c>
      <c r="AV20" s="1" t="str">
        <f>LOOKUP(U20,'[1]V. Seguridad'!$C$4:$C$18,'[1]V. Seguridad'!$G$4:$G$18)</f>
        <v>REVISAR CON JURÍDICA</v>
      </c>
    </row>
    <row r="21" spans="2:48" ht="45" x14ac:dyDescent="0.25">
      <c r="B21" s="1" t="s">
        <v>57</v>
      </c>
      <c r="C21" s="1" t="s">
        <v>58</v>
      </c>
      <c r="D21" s="1" t="s">
        <v>420</v>
      </c>
      <c r="E21" s="1" t="s">
        <v>414</v>
      </c>
      <c r="F21" s="1" t="s">
        <v>415</v>
      </c>
      <c r="G21" s="1" t="s">
        <v>430</v>
      </c>
      <c r="H21" s="1" t="s">
        <v>394</v>
      </c>
      <c r="I21" s="1" t="s">
        <v>123</v>
      </c>
      <c r="J21" s="1" t="s">
        <v>8</v>
      </c>
      <c r="K21" s="1" t="s">
        <v>5</v>
      </c>
      <c r="L21" s="1" t="s">
        <v>15</v>
      </c>
      <c r="M21" s="1" t="s">
        <v>171</v>
      </c>
      <c r="N21" s="1">
        <v>2012</v>
      </c>
      <c r="O21" s="1" t="s">
        <v>395</v>
      </c>
      <c r="P21" s="1" t="s">
        <v>422</v>
      </c>
      <c r="Q21" s="1" t="s">
        <v>433</v>
      </c>
      <c r="R21" s="11" t="s">
        <v>398</v>
      </c>
      <c r="S21" s="11" t="s">
        <v>398</v>
      </c>
      <c r="T21" s="11" t="s">
        <v>398</v>
      </c>
      <c r="U21" s="1" t="s">
        <v>399</v>
      </c>
      <c r="W21" s="1" t="s">
        <v>400</v>
      </c>
      <c r="X21" s="1" t="s">
        <v>401</v>
      </c>
      <c r="Y21" s="1" t="s">
        <v>423</v>
      </c>
      <c r="Z21" s="1" t="s">
        <v>434</v>
      </c>
      <c r="AA21" s="1" t="s">
        <v>403</v>
      </c>
      <c r="AB21" s="1" t="s">
        <v>432</v>
      </c>
      <c r="AC21" s="12">
        <v>43530</v>
      </c>
      <c r="AD21" s="13" t="str">
        <f t="shared" si="0"/>
        <v>ACTIVO CALIFICADO</v>
      </c>
      <c r="AE21" s="11">
        <f t="shared" si="7"/>
        <v>5</v>
      </c>
      <c r="AF21" s="11">
        <f t="shared" si="7"/>
        <v>5</v>
      </c>
      <c r="AG21" s="11">
        <f t="shared" si="7"/>
        <v>5</v>
      </c>
      <c r="AH21" s="11" t="str">
        <f>LOOKUP(U21,Clasifica,'[1]V. Seguridad'!$D$4:$D$18)</f>
        <v>Alto</v>
      </c>
      <c r="AI21" s="11" t="e">
        <f>LOOKUP(V21,HWSW,'[1]V. Seguridad'!$E$22:$E$25)</f>
        <v>#N/A</v>
      </c>
      <c r="AJ21" s="11" t="str">
        <f>LOOKUP(W21,'[1]V. Seguridad'!$C$31:$C$35,'[1]V. Seguridad'!$E$31:$E$35)</f>
        <v>Medio</v>
      </c>
      <c r="AK21" s="11" t="str">
        <f t="shared" si="2"/>
        <v>Alto</v>
      </c>
      <c r="AL21" s="11">
        <f t="shared" si="3"/>
        <v>3</v>
      </c>
      <c r="AM21" s="11">
        <f t="shared" si="3"/>
        <v>0</v>
      </c>
      <c r="AN21" s="11">
        <f t="shared" si="3"/>
        <v>2</v>
      </c>
      <c r="AO21" s="11">
        <f t="shared" si="3"/>
        <v>3</v>
      </c>
      <c r="AP21" s="11">
        <f>IF(X21="",0,(LOOKUP(X21,Dispo,'[1]V. Seguridad'!$D$41:$D$45)*(LOOKUP(Y21,Tiempo,VTiempo))))</f>
        <v>4.5</v>
      </c>
      <c r="AQ21" s="11">
        <f t="shared" si="4"/>
        <v>3</v>
      </c>
      <c r="AR21" s="14" t="str">
        <f t="shared" si="5"/>
        <v>Alto</v>
      </c>
      <c r="AS21" s="1" t="str">
        <f>LOOKUP(U21,Clasifica,'[1]V. Seguridad'!$F$4:$F$18)</f>
        <v>REVISAR CON JURÍDICA</v>
      </c>
      <c r="AT21" s="1" t="str">
        <f>LOOKUP(U21,'[1]V. Seguridad'!$C$4:$C$18,'[1]V. Seguridad'!$E$4:$E$18)</f>
        <v>Otra norma legal o constitucional</v>
      </c>
      <c r="AU21" s="1" t="str">
        <f t="shared" si="6"/>
        <v>Otra norma legal o constitucional</v>
      </c>
      <c r="AV21" s="1" t="str">
        <f>LOOKUP(U21,'[1]V. Seguridad'!$C$4:$C$18,'[1]V. Seguridad'!$G$4:$G$18)</f>
        <v>REVISAR CON JURÍDICA</v>
      </c>
    </row>
    <row r="22" spans="2:48" ht="45" x14ac:dyDescent="0.25">
      <c r="B22" s="1" t="s">
        <v>59</v>
      </c>
      <c r="C22" s="1" t="s">
        <v>58</v>
      </c>
      <c r="D22" s="1" t="s">
        <v>420</v>
      </c>
      <c r="E22" s="1" t="s">
        <v>414</v>
      </c>
      <c r="F22" s="1" t="s">
        <v>415</v>
      </c>
      <c r="G22" s="1" t="s">
        <v>430</v>
      </c>
      <c r="H22" s="1" t="s">
        <v>394</v>
      </c>
      <c r="I22" s="1" t="s">
        <v>124</v>
      </c>
      <c r="J22" s="1" t="s">
        <v>8</v>
      </c>
      <c r="K22" s="1" t="s">
        <v>5</v>
      </c>
      <c r="L22" s="1" t="s">
        <v>15</v>
      </c>
      <c r="M22" s="1" t="s">
        <v>17</v>
      </c>
      <c r="N22" s="1">
        <v>2012</v>
      </c>
      <c r="O22" s="1" t="s">
        <v>395</v>
      </c>
      <c r="P22" s="1" t="s">
        <v>422</v>
      </c>
      <c r="Q22" s="1" t="s">
        <v>417</v>
      </c>
      <c r="R22" s="11" t="s">
        <v>398</v>
      </c>
      <c r="S22" s="11" t="s">
        <v>398</v>
      </c>
      <c r="T22" s="11" t="s">
        <v>398</v>
      </c>
      <c r="U22" s="1" t="s">
        <v>399</v>
      </c>
      <c r="W22" s="1" t="s">
        <v>400</v>
      </c>
      <c r="X22" s="1" t="s">
        <v>406</v>
      </c>
      <c r="Y22" s="1" t="s">
        <v>435</v>
      </c>
      <c r="Z22" s="1" t="s">
        <v>403</v>
      </c>
      <c r="AA22" s="1" t="s">
        <v>403</v>
      </c>
      <c r="AB22" s="1" t="s">
        <v>432</v>
      </c>
      <c r="AC22" s="12">
        <v>43530</v>
      </c>
      <c r="AD22" s="13" t="str">
        <f t="shared" si="0"/>
        <v>ACTIVO CALIFICADO</v>
      </c>
      <c r="AE22" s="11">
        <f t="shared" si="7"/>
        <v>5</v>
      </c>
      <c r="AF22" s="11">
        <f t="shared" si="7"/>
        <v>5</v>
      </c>
      <c r="AG22" s="11">
        <f t="shared" si="7"/>
        <v>5</v>
      </c>
      <c r="AH22" s="11" t="str">
        <f>LOOKUP(U22,Clasifica,'[1]V. Seguridad'!$D$4:$D$18)</f>
        <v>Alto</v>
      </c>
      <c r="AI22" s="11" t="e">
        <f>LOOKUP(V22,HWSW,'[1]V. Seguridad'!$E$22:$E$25)</f>
        <v>#N/A</v>
      </c>
      <c r="AJ22" s="11" t="str">
        <f>LOOKUP(W22,'[1]V. Seguridad'!$C$31:$C$35,'[1]V. Seguridad'!$E$31:$E$35)</f>
        <v>Medio</v>
      </c>
      <c r="AK22" s="11" t="str">
        <f t="shared" si="2"/>
        <v>Bajo</v>
      </c>
      <c r="AL22" s="11">
        <f t="shared" si="3"/>
        <v>3</v>
      </c>
      <c r="AM22" s="11">
        <f t="shared" si="3"/>
        <v>0</v>
      </c>
      <c r="AN22" s="11">
        <f t="shared" si="3"/>
        <v>2</v>
      </c>
      <c r="AO22" s="11">
        <f t="shared" si="3"/>
        <v>1</v>
      </c>
      <c r="AP22" s="11">
        <f>IF(X22="",0,(LOOKUP(X22,Dispo,'[1]V. Seguridad'!$D$41:$D$45)*(LOOKUP(Y22,Tiempo,VTiempo))))</f>
        <v>0.25</v>
      </c>
      <c r="AQ22" s="11">
        <f t="shared" si="4"/>
        <v>3</v>
      </c>
      <c r="AR22" s="14" t="str">
        <f t="shared" si="5"/>
        <v>Alto</v>
      </c>
      <c r="AS22" s="1" t="str">
        <f>LOOKUP(U22,Clasifica,'[1]V. Seguridad'!$F$4:$F$18)</f>
        <v>REVISAR CON JURÍDICA</v>
      </c>
      <c r="AT22" s="1" t="str">
        <f>LOOKUP(U22,'[1]V. Seguridad'!$C$4:$C$18,'[1]V. Seguridad'!$E$4:$E$18)</f>
        <v>Otra norma legal o constitucional</v>
      </c>
      <c r="AU22" s="1" t="str">
        <f t="shared" si="6"/>
        <v>Otra norma legal o constitucional</v>
      </c>
      <c r="AV22" s="1" t="str">
        <f>LOOKUP(U22,'[1]V. Seguridad'!$C$4:$C$18,'[1]V. Seguridad'!$G$4:$G$18)</f>
        <v>REVISAR CON JURÍDICA</v>
      </c>
    </row>
    <row r="23" spans="2:48" ht="45" x14ac:dyDescent="0.25">
      <c r="B23" s="1" t="s">
        <v>60</v>
      </c>
      <c r="C23" s="1" t="s">
        <v>12</v>
      </c>
      <c r="D23" s="1" t="s">
        <v>436</v>
      </c>
      <c r="E23" s="1" t="s">
        <v>414</v>
      </c>
      <c r="F23" s="1" t="s">
        <v>415</v>
      </c>
      <c r="G23" s="1" t="s">
        <v>437</v>
      </c>
      <c r="H23" s="1" t="s">
        <v>394</v>
      </c>
      <c r="I23" s="1" t="s">
        <v>125</v>
      </c>
      <c r="J23" s="1" t="s">
        <v>8</v>
      </c>
      <c r="K23" s="1" t="s">
        <v>5</v>
      </c>
      <c r="L23" s="1" t="s">
        <v>15</v>
      </c>
      <c r="M23" s="1" t="s">
        <v>17</v>
      </c>
      <c r="N23" s="1">
        <v>2012</v>
      </c>
      <c r="O23" s="1" t="s">
        <v>395</v>
      </c>
      <c r="P23" s="1" t="s">
        <v>433</v>
      </c>
      <c r="Q23" s="1" t="s">
        <v>417</v>
      </c>
      <c r="R23" s="11" t="s">
        <v>398</v>
      </c>
      <c r="S23" s="11" t="s">
        <v>398</v>
      </c>
      <c r="T23" s="11" t="s">
        <v>398</v>
      </c>
      <c r="U23" s="1" t="s">
        <v>399</v>
      </c>
      <c r="W23" s="1" t="s">
        <v>400</v>
      </c>
      <c r="X23" s="1" t="s">
        <v>406</v>
      </c>
      <c r="Y23" s="1" t="s">
        <v>438</v>
      </c>
      <c r="Z23" s="1" t="s">
        <v>403</v>
      </c>
      <c r="AA23" s="1" t="s">
        <v>403</v>
      </c>
      <c r="AB23" s="1" t="s">
        <v>439</v>
      </c>
      <c r="AC23" s="12">
        <v>43521</v>
      </c>
      <c r="AD23" s="13" t="str">
        <f t="shared" si="0"/>
        <v>ACTIVO CALIFICADO</v>
      </c>
      <c r="AE23" s="11">
        <f t="shared" si="7"/>
        <v>5</v>
      </c>
      <c r="AF23" s="11">
        <f t="shared" si="7"/>
        <v>5</v>
      </c>
      <c r="AG23" s="11">
        <f t="shared" si="7"/>
        <v>5</v>
      </c>
      <c r="AH23" s="11" t="str">
        <f>LOOKUP(U23,Clasifica,'[1]V. Seguridad'!$D$4:$D$18)</f>
        <v>Alto</v>
      </c>
      <c r="AI23" s="11" t="e">
        <f>LOOKUP(V23,HWSW,'[1]V. Seguridad'!$E$22:$E$25)</f>
        <v>#N/A</v>
      </c>
      <c r="AJ23" s="11" t="str">
        <f>LOOKUP(W23,'[1]V. Seguridad'!$C$31:$C$35,'[1]V. Seguridad'!$E$31:$E$35)</f>
        <v>Medio</v>
      </c>
      <c r="AK23" s="11" t="str">
        <f t="shared" si="2"/>
        <v>Bajo</v>
      </c>
      <c r="AL23" s="11">
        <f t="shared" si="3"/>
        <v>3</v>
      </c>
      <c r="AM23" s="11">
        <f t="shared" si="3"/>
        <v>0</v>
      </c>
      <c r="AN23" s="11">
        <f t="shared" si="3"/>
        <v>2</v>
      </c>
      <c r="AO23" s="11">
        <f t="shared" si="3"/>
        <v>1</v>
      </c>
      <c r="AP23" s="11">
        <f>IF(X23="",0,(LOOKUP(X23,Dispo,'[1]V. Seguridad'!$D$41:$D$45)*(LOOKUP(Y23,Tiempo,VTiempo))))</f>
        <v>0.5</v>
      </c>
      <c r="AQ23" s="11">
        <f t="shared" si="4"/>
        <v>3</v>
      </c>
      <c r="AR23" s="14" t="str">
        <f t="shared" si="5"/>
        <v>Alto</v>
      </c>
      <c r="AS23" s="1" t="str">
        <f>LOOKUP(U23,Clasifica,'[1]V. Seguridad'!$F$4:$F$18)</f>
        <v>REVISAR CON JURÍDICA</v>
      </c>
      <c r="AT23" s="1" t="str">
        <f>LOOKUP(U23,'[1]V. Seguridad'!$C$4:$C$18,'[1]V. Seguridad'!$E$4:$E$18)</f>
        <v>Otra norma legal o constitucional</v>
      </c>
      <c r="AU23" s="1" t="str">
        <f t="shared" si="6"/>
        <v>Otra norma legal o constitucional</v>
      </c>
      <c r="AV23" s="1" t="str">
        <f>LOOKUP(U23,'[1]V. Seguridad'!$C$4:$C$18,'[1]V. Seguridad'!$G$4:$G$18)</f>
        <v>REVISAR CON JURÍDICA</v>
      </c>
    </row>
    <row r="24" spans="2:48" ht="75" x14ac:dyDescent="0.25">
      <c r="B24" s="1" t="s">
        <v>61</v>
      </c>
      <c r="C24" s="1" t="s">
        <v>62</v>
      </c>
      <c r="D24" s="1" t="s">
        <v>436</v>
      </c>
      <c r="E24" s="1" t="s">
        <v>414</v>
      </c>
      <c r="F24" s="1" t="s">
        <v>415</v>
      </c>
      <c r="G24" s="1" t="s">
        <v>437</v>
      </c>
      <c r="H24" s="1" t="s">
        <v>394</v>
      </c>
      <c r="I24" s="1" t="s">
        <v>126</v>
      </c>
      <c r="J24" s="1" t="s">
        <v>8</v>
      </c>
      <c r="K24" s="1" t="s">
        <v>5</v>
      </c>
      <c r="L24" s="1" t="s">
        <v>15</v>
      </c>
      <c r="M24" s="1" t="s">
        <v>17</v>
      </c>
      <c r="N24" s="1">
        <v>2012</v>
      </c>
      <c r="O24" s="1" t="s">
        <v>440</v>
      </c>
      <c r="P24" s="1" t="s">
        <v>441</v>
      </c>
      <c r="Q24" s="1" t="s">
        <v>417</v>
      </c>
      <c r="R24" s="11" t="s">
        <v>398</v>
      </c>
      <c r="S24" s="11" t="s">
        <v>398</v>
      </c>
      <c r="T24" s="11" t="s">
        <v>398</v>
      </c>
      <c r="U24" s="1" t="s">
        <v>399</v>
      </c>
      <c r="V24" s="1" t="s">
        <v>400</v>
      </c>
      <c r="W24" s="1" t="s">
        <v>400</v>
      </c>
      <c r="X24" s="1" t="s">
        <v>406</v>
      </c>
      <c r="Y24" s="1" t="s">
        <v>438</v>
      </c>
      <c r="Z24" s="1" t="s">
        <v>403</v>
      </c>
      <c r="AA24" s="1" t="s">
        <v>442</v>
      </c>
      <c r="AB24" s="1" t="s">
        <v>443</v>
      </c>
      <c r="AC24" s="12">
        <v>43977</v>
      </c>
      <c r="AD24" s="13" t="str">
        <f t="shared" si="0"/>
        <v>ACTIVO CALIFICADO</v>
      </c>
      <c r="AE24" s="11">
        <f t="shared" si="7"/>
        <v>5</v>
      </c>
      <c r="AF24" s="11">
        <f t="shared" si="7"/>
        <v>5</v>
      </c>
      <c r="AG24" s="11">
        <f t="shared" si="7"/>
        <v>5</v>
      </c>
      <c r="AH24" s="11" t="str">
        <f>LOOKUP(U24,Clasifica,'[1]V. Seguridad'!$D$4:$D$18)</f>
        <v>Alto</v>
      </c>
      <c r="AI24" s="11" t="str">
        <f>LOOKUP(V24,HWSW,'[1]V. Seguridad'!$E$22:$E$25)</f>
        <v>Bajo</v>
      </c>
      <c r="AJ24" s="11" t="str">
        <f>LOOKUP(W24,'[1]V. Seguridad'!$C$31:$C$35,'[1]V. Seguridad'!$E$31:$E$35)</f>
        <v>Medio</v>
      </c>
      <c r="AK24" s="11" t="str">
        <f t="shared" si="2"/>
        <v>Bajo</v>
      </c>
      <c r="AL24" s="11">
        <f t="shared" si="3"/>
        <v>3</v>
      </c>
      <c r="AM24" s="11">
        <f t="shared" si="3"/>
        <v>1</v>
      </c>
      <c r="AN24" s="11">
        <f t="shared" si="3"/>
        <v>2</v>
      </c>
      <c r="AO24" s="11">
        <f t="shared" si="3"/>
        <v>1</v>
      </c>
      <c r="AP24" s="11">
        <f>IF(X24="",0,(LOOKUP(X24,Dispo,'[1]V. Seguridad'!$D$41:$D$45)*(LOOKUP(Y24,Tiempo,VTiempo))))</f>
        <v>0.5</v>
      </c>
      <c r="AQ24" s="11">
        <f t="shared" si="4"/>
        <v>3</v>
      </c>
      <c r="AR24" s="14" t="str">
        <f t="shared" si="5"/>
        <v>Alto</v>
      </c>
      <c r="AS24" s="1" t="str">
        <f>LOOKUP(U24,Clasifica,'[1]V. Seguridad'!$F$4:$F$18)</f>
        <v>REVISAR CON JURÍDICA</v>
      </c>
      <c r="AT24" s="1" t="str">
        <f>LOOKUP(U24,'[1]V. Seguridad'!$C$4:$C$18,'[1]V. Seguridad'!$E$4:$E$18)</f>
        <v>Otra norma legal o constitucional</v>
      </c>
      <c r="AU24" s="1" t="str">
        <f t="shared" si="6"/>
        <v>Otra norma legal o constitucional</v>
      </c>
      <c r="AV24" s="1" t="str">
        <f>LOOKUP(U24,'[1]V. Seguridad'!$C$4:$C$18,'[1]V. Seguridad'!$G$4:$G$18)</f>
        <v>REVISAR CON JURÍDICA</v>
      </c>
    </row>
    <row r="25" spans="2:48" ht="90" x14ac:dyDescent="0.25">
      <c r="B25" s="1" t="s">
        <v>63</v>
      </c>
      <c r="C25" s="1" t="s">
        <v>62</v>
      </c>
      <c r="D25" s="1" t="s">
        <v>436</v>
      </c>
      <c r="E25" s="1" t="s">
        <v>414</v>
      </c>
      <c r="F25" s="1" t="s">
        <v>415</v>
      </c>
      <c r="G25" s="1" t="s">
        <v>437</v>
      </c>
      <c r="H25" s="1" t="s">
        <v>394</v>
      </c>
      <c r="I25" s="1" t="s">
        <v>127</v>
      </c>
      <c r="J25" s="1" t="s">
        <v>8</v>
      </c>
      <c r="K25" s="1" t="s">
        <v>5</v>
      </c>
      <c r="L25" s="1" t="s">
        <v>15</v>
      </c>
      <c r="M25" s="1" t="s">
        <v>17</v>
      </c>
      <c r="N25" s="1">
        <v>2012</v>
      </c>
      <c r="O25" s="1" t="s">
        <v>440</v>
      </c>
      <c r="P25" s="1" t="s">
        <v>441</v>
      </c>
      <c r="Q25" s="1" t="s">
        <v>417</v>
      </c>
      <c r="R25" s="11" t="s">
        <v>398</v>
      </c>
      <c r="S25" s="11" t="s">
        <v>398</v>
      </c>
      <c r="T25" s="11" t="s">
        <v>398</v>
      </c>
      <c r="U25" s="1" t="s">
        <v>399</v>
      </c>
      <c r="W25" s="1" t="s">
        <v>400</v>
      </c>
      <c r="X25" s="1" t="s">
        <v>406</v>
      </c>
      <c r="Y25" s="1" t="s">
        <v>402</v>
      </c>
      <c r="Z25" s="1" t="s">
        <v>444</v>
      </c>
      <c r="AA25" s="1" t="s">
        <v>403</v>
      </c>
      <c r="AB25" s="1" t="s">
        <v>439</v>
      </c>
      <c r="AC25" s="12">
        <v>43521</v>
      </c>
      <c r="AD25" s="13" t="str">
        <f t="shared" si="0"/>
        <v>ACTIVO CALIFICADO</v>
      </c>
      <c r="AE25" s="11">
        <f t="shared" si="7"/>
        <v>5</v>
      </c>
      <c r="AF25" s="11">
        <f t="shared" si="7"/>
        <v>5</v>
      </c>
      <c r="AG25" s="11">
        <f t="shared" si="7"/>
        <v>5</v>
      </c>
      <c r="AH25" s="11" t="str">
        <f>LOOKUP(U25,Clasifica,'[1]V. Seguridad'!$D$4:$D$18)</f>
        <v>Alto</v>
      </c>
      <c r="AI25" s="11" t="e">
        <f>LOOKUP(V25,HWSW,'[1]V. Seguridad'!$E$22:$E$25)</f>
        <v>#N/A</v>
      </c>
      <c r="AJ25" s="11" t="str">
        <f>LOOKUP(W25,'[1]V. Seguridad'!$C$31:$C$35,'[1]V. Seguridad'!$E$31:$E$35)</f>
        <v>Medio</v>
      </c>
      <c r="AK25" s="11" t="str">
        <f t="shared" si="2"/>
        <v>Bajo</v>
      </c>
      <c r="AL25" s="11">
        <f t="shared" si="3"/>
        <v>3</v>
      </c>
      <c r="AM25" s="11">
        <f t="shared" si="3"/>
        <v>0</v>
      </c>
      <c r="AN25" s="11">
        <f t="shared" si="3"/>
        <v>2</v>
      </c>
      <c r="AO25" s="11">
        <f t="shared" si="3"/>
        <v>1</v>
      </c>
      <c r="AP25" s="11">
        <f>IF(X25="",0,(LOOKUP(X25,Dispo,'[1]V. Seguridad'!$D$41:$D$45)*(LOOKUP(Y25,Tiempo,VTiempo))))</f>
        <v>1.25</v>
      </c>
      <c r="AQ25" s="11">
        <f t="shared" si="4"/>
        <v>3</v>
      </c>
      <c r="AR25" s="14" t="str">
        <f t="shared" si="5"/>
        <v>Alto</v>
      </c>
      <c r="AS25" s="1" t="str">
        <f>LOOKUP(U25,Clasifica,'[1]V. Seguridad'!$F$4:$F$18)</f>
        <v>REVISAR CON JURÍDICA</v>
      </c>
      <c r="AT25" s="1" t="str">
        <f>LOOKUP(U25,'[1]V. Seguridad'!$C$4:$C$18,'[1]V. Seguridad'!$E$4:$E$18)</f>
        <v>Otra norma legal o constitucional</v>
      </c>
      <c r="AU25" s="1" t="str">
        <f t="shared" si="6"/>
        <v>Otra norma legal o constitucional</v>
      </c>
      <c r="AV25" s="1" t="str">
        <f>LOOKUP(U25,'[1]V. Seguridad'!$C$4:$C$18,'[1]V. Seguridad'!$G$4:$G$18)</f>
        <v>REVISAR CON JURÍDICA</v>
      </c>
    </row>
    <row r="26" spans="2:48" ht="75" x14ac:dyDescent="0.25">
      <c r="B26" s="1" t="s">
        <v>64</v>
      </c>
      <c r="C26" s="1" t="s">
        <v>62</v>
      </c>
      <c r="D26" s="1" t="s">
        <v>436</v>
      </c>
      <c r="E26" s="1" t="s">
        <v>414</v>
      </c>
      <c r="F26" s="1" t="s">
        <v>415</v>
      </c>
      <c r="G26" s="1" t="s">
        <v>437</v>
      </c>
      <c r="H26" s="1" t="s">
        <v>394</v>
      </c>
      <c r="I26" s="1" t="s">
        <v>128</v>
      </c>
      <c r="J26" s="1" t="s">
        <v>8</v>
      </c>
      <c r="K26" s="1" t="s">
        <v>5</v>
      </c>
      <c r="L26" s="1" t="s">
        <v>15</v>
      </c>
      <c r="M26" s="1" t="s">
        <v>17</v>
      </c>
      <c r="N26" s="1">
        <v>2012</v>
      </c>
      <c r="O26" s="1" t="s">
        <v>440</v>
      </c>
      <c r="P26" s="1" t="s">
        <v>441</v>
      </c>
      <c r="Q26" s="1" t="s">
        <v>417</v>
      </c>
      <c r="R26" s="11" t="s">
        <v>398</v>
      </c>
      <c r="S26" s="11" t="s">
        <v>398</v>
      </c>
      <c r="T26" s="11" t="s">
        <v>398</v>
      </c>
      <c r="U26" s="1" t="s">
        <v>399</v>
      </c>
      <c r="W26" s="1" t="s">
        <v>400</v>
      </c>
      <c r="X26" s="1" t="s">
        <v>406</v>
      </c>
      <c r="Y26" s="1" t="s">
        <v>402</v>
      </c>
      <c r="Z26" s="1" t="s">
        <v>403</v>
      </c>
      <c r="AA26" s="1" t="s">
        <v>403</v>
      </c>
      <c r="AB26" s="1" t="s">
        <v>439</v>
      </c>
      <c r="AC26" s="12">
        <v>43521</v>
      </c>
      <c r="AD26" s="13" t="str">
        <f t="shared" si="0"/>
        <v>ACTIVO CALIFICADO</v>
      </c>
      <c r="AE26" s="11">
        <f t="shared" si="7"/>
        <v>5</v>
      </c>
      <c r="AF26" s="11">
        <f t="shared" si="7"/>
        <v>5</v>
      </c>
      <c r="AG26" s="11">
        <f t="shared" si="7"/>
        <v>5</v>
      </c>
      <c r="AH26" s="11" t="str">
        <f>LOOKUP(U26,Clasifica,'[1]V. Seguridad'!$D$4:$D$18)</f>
        <v>Alto</v>
      </c>
      <c r="AI26" s="11" t="e">
        <f>LOOKUP(V26,HWSW,'[1]V. Seguridad'!$E$22:$E$25)</f>
        <v>#N/A</v>
      </c>
      <c r="AJ26" s="11" t="str">
        <f>LOOKUP(W26,'[1]V. Seguridad'!$C$31:$C$35,'[1]V. Seguridad'!$E$31:$E$35)</f>
        <v>Medio</v>
      </c>
      <c r="AK26" s="11" t="str">
        <f t="shared" si="2"/>
        <v>Bajo</v>
      </c>
      <c r="AL26" s="11">
        <f t="shared" si="3"/>
        <v>3</v>
      </c>
      <c r="AM26" s="11">
        <f t="shared" si="3"/>
        <v>0</v>
      </c>
      <c r="AN26" s="11">
        <f t="shared" si="3"/>
        <v>2</v>
      </c>
      <c r="AO26" s="11">
        <f t="shared" si="3"/>
        <v>1</v>
      </c>
      <c r="AP26" s="11">
        <f>IF(X26="",0,(LOOKUP(X26,Dispo,'[1]V. Seguridad'!$D$41:$D$45)*(LOOKUP(Y26,Tiempo,VTiempo))))</f>
        <v>1.25</v>
      </c>
      <c r="AQ26" s="11">
        <f t="shared" si="4"/>
        <v>3</v>
      </c>
      <c r="AR26" s="14" t="str">
        <f t="shared" si="5"/>
        <v>Alto</v>
      </c>
      <c r="AS26" s="1" t="str">
        <f>LOOKUP(U26,Clasifica,'[1]V. Seguridad'!$F$4:$F$18)</f>
        <v>REVISAR CON JURÍDICA</v>
      </c>
      <c r="AT26" s="1" t="str">
        <f>LOOKUP(U26,'[1]V. Seguridad'!$C$4:$C$18,'[1]V. Seguridad'!$E$4:$E$18)</f>
        <v>Otra norma legal o constitucional</v>
      </c>
      <c r="AU26" s="1" t="str">
        <f t="shared" si="6"/>
        <v>Otra norma legal o constitucional</v>
      </c>
      <c r="AV26" s="1" t="str">
        <f>LOOKUP(U26,'[1]V. Seguridad'!$C$4:$C$18,'[1]V. Seguridad'!$G$4:$G$18)</f>
        <v>REVISAR CON JURÍDICA</v>
      </c>
    </row>
    <row r="27" spans="2:48" ht="60" x14ac:dyDescent="0.25">
      <c r="B27" s="1" t="s">
        <v>65</v>
      </c>
      <c r="C27" s="1" t="s">
        <v>66</v>
      </c>
      <c r="D27" s="1" t="s">
        <v>436</v>
      </c>
      <c r="E27" s="1" t="s">
        <v>414</v>
      </c>
      <c r="F27" s="1" t="s">
        <v>415</v>
      </c>
      <c r="G27" s="1" t="s">
        <v>437</v>
      </c>
      <c r="H27" s="1" t="s">
        <v>394</v>
      </c>
      <c r="I27" s="1" t="s">
        <v>129</v>
      </c>
      <c r="J27" s="1" t="s">
        <v>8</v>
      </c>
      <c r="K27" s="1" t="s">
        <v>5</v>
      </c>
      <c r="L27" s="1" t="s">
        <v>14</v>
      </c>
      <c r="M27" s="1" t="s">
        <v>39</v>
      </c>
      <c r="N27" s="1">
        <v>2012</v>
      </c>
      <c r="O27" s="1" t="s">
        <v>395</v>
      </c>
      <c r="P27" s="1" t="s">
        <v>433</v>
      </c>
      <c r="Q27" s="1" t="s">
        <v>417</v>
      </c>
      <c r="R27" s="11" t="s">
        <v>398</v>
      </c>
      <c r="S27" s="11" t="s">
        <v>398</v>
      </c>
      <c r="T27" s="11" t="s">
        <v>398</v>
      </c>
      <c r="U27" s="1" t="s">
        <v>399</v>
      </c>
      <c r="W27" s="1" t="s">
        <v>400</v>
      </c>
      <c r="X27" s="1" t="s">
        <v>406</v>
      </c>
      <c r="Y27" s="1" t="s">
        <v>402</v>
      </c>
      <c r="Z27" s="1" t="s">
        <v>403</v>
      </c>
      <c r="AA27" s="1" t="s">
        <v>403</v>
      </c>
      <c r="AB27" s="1" t="s">
        <v>439</v>
      </c>
      <c r="AC27" s="12">
        <v>43521</v>
      </c>
      <c r="AD27" s="13" t="str">
        <f t="shared" si="0"/>
        <v>ACTIVO CALIFICADO</v>
      </c>
      <c r="AE27" s="11">
        <f t="shared" si="7"/>
        <v>5</v>
      </c>
      <c r="AF27" s="11">
        <f t="shared" si="7"/>
        <v>5</v>
      </c>
      <c r="AG27" s="11">
        <f t="shared" si="7"/>
        <v>5</v>
      </c>
      <c r="AH27" s="11" t="str">
        <f>LOOKUP(U27,Clasifica,'[1]V. Seguridad'!$D$4:$D$18)</f>
        <v>Alto</v>
      </c>
      <c r="AI27" s="11" t="e">
        <f>LOOKUP(V27,HWSW,'[1]V. Seguridad'!$E$22:$E$25)</f>
        <v>#N/A</v>
      </c>
      <c r="AJ27" s="11" t="str">
        <f>LOOKUP(W27,'[1]V. Seguridad'!$C$31:$C$35,'[1]V. Seguridad'!$E$31:$E$35)</f>
        <v>Medio</v>
      </c>
      <c r="AK27" s="11" t="str">
        <f t="shared" si="2"/>
        <v>Bajo</v>
      </c>
      <c r="AL27" s="11">
        <f t="shared" si="3"/>
        <v>3</v>
      </c>
      <c r="AM27" s="11">
        <f t="shared" si="3"/>
        <v>0</v>
      </c>
      <c r="AN27" s="11">
        <f t="shared" si="3"/>
        <v>2</v>
      </c>
      <c r="AO27" s="11">
        <f t="shared" si="3"/>
        <v>1</v>
      </c>
      <c r="AP27" s="11">
        <f>IF(X27="",0,(LOOKUP(X27,Dispo,'[1]V. Seguridad'!$D$41:$D$45)*(LOOKUP(Y27,Tiempo,VTiempo))))</f>
        <v>1.25</v>
      </c>
      <c r="AQ27" s="11">
        <f t="shared" si="4"/>
        <v>3</v>
      </c>
      <c r="AR27" s="14" t="str">
        <f t="shared" si="5"/>
        <v>Alto</v>
      </c>
      <c r="AS27" s="1" t="str">
        <f>LOOKUP(U27,Clasifica,'[1]V. Seguridad'!$F$4:$F$18)</f>
        <v>REVISAR CON JURÍDICA</v>
      </c>
      <c r="AT27" s="1" t="str">
        <f>LOOKUP(U27,'[1]V. Seguridad'!$C$4:$C$18,'[1]V. Seguridad'!$E$4:$E$18)</f>
        <v>Otra norma legal o constitucional</v>
      </c>
      <c r="AU27" s="1" t="str">
        <f t="shared" si="6"/>
        <v>Otra norma legal o constitucional</v>
      </c>
      <c r="AV27" s="1" t="str">
        <f>LOOKUP(U27,'[1]V. Seguridad'!$C$4:$C$18,'[1]V. Seguridad'!$G$4:$G$18)</f>
        <v>REVISAR CON JURÍDICA</v>
      </c>
    </row>
    <row r="28" spans="2:48" ht="60" x14ac:dyDescent="0.25">
      <c r="B28" s="1" t="s">
        <v>67</v>
      </c>
      <c r="C28" s="1" t="s">
        <v>66</v>
      </c>
      <c r="D28" s="1" t="s">
        <v>436</v>
      </c>
      <c r="E28" s="1" t="s">
        <v>414</v>
      </c>
      <c r="F28" s="1" t="s">
        <v>415</v>
      </c>
      <c r="G28" s="1" t="s">
        <v>437</v>
      </c>
      <c r="H28" s="1" t="s">
        <v>394</v>
      </c>
      <c r="I28" s="1" t="s">
        <v>130</v>
      </c>
      <c r="J28" s="1" t="s">
        <v>8</v>
      </c>
      <c r="K28" s="1" t="s">
        <v>5</v>
      </c>
      <c r="L28" s="1" t="s">
        <v>14</v>
      </c>
      <c r="M28" s="1" t="s">
        <v>172</v>
      </c>
      <c r="N28" s="1">
        <v>2012</v>
      </c>
      <c r="O28" s="1" t="s">
        <v>395</v>
      </c>
      <c r="P28" s="1" t="s">
        <v>433</v>
      </c>
      <c r="Q28" s="1" t="s">
        <v>417</v>
      </c>
      <c r="R28" s="11" t="s">
        <v>398</v>
      </c>
      <c r="S28" s="11" t="s">
        <v>398</v>
      </c>
      <c r="T28" s="11" t="s">
        <v>398</v>
      </c>
      <c r="U28" s="1" t="s">
        <v>399</v>
      </c>
      <c r="W28" s="1" t="s">
        <v>400</v>
      </c>
      <c r="X28" s="1" t="s">
        <v>406</v>
      </c>
      <c r="Y28" s="1" t="s">
        <v>402</v>
      </c>
      <c r="Z28" s="1" t="s">
        <v>403</v>
      </c>
      <c r="AA28" s="1" t="s">
        <v>403</v>
      </c>
      <c r="AB28" s="1" t="s">
        <v>439</v>
      </c>
      <c r="AC28" s="12">
        <v>43521</v>
      </c>
      <c r="AD28" s="13" t="str">
        <f t="shared" si="0"/>
        <v>ACTIVO CALIFICADO</v>
      </c>
      <c r="AE28" s="11">
        <f t="shared" si="7"/>
        <v>5</v>
      </c>
      <c r="AF28" s="11">
        <f t="shared" si="7"/>
        <v>5</v>
      </c>
      <c r="AG28" s="11">
        <f t="shared" si="7"/>
        <v>5</v>
      </c>
      <c r="AH28" s="11" t="str">
        <f>LOOKUP(U28,Clasifica,'[1]V. Seguridad'!$D$4:$D$18)</f>
        <v>Alto</v>
      </c>
      <c r="AI28" s="11" t="e">
        <f>LOOKUP(V28,HWSW,'[1]V. Seguridad'!$E$22:$E$25)</f>
        <v>#N/A</v>
      </c>
      <c r="AJ28" s="11" t="str">
        <f>LOOKUP(W28,'[1]V. Seguridad'!$C$31:$C$35,'[1]V. Seguridad'!$E$31:$E$35)</f>
        <v>Medio</v>
      </c>
      <c r="AK28" s="11" t="str">
        <f t="shared" si="2"/>
        <v>Bajo</v>
      </c>
      <c r="AL28" s="11">
        <f t="shared" si="3"/>
        <v>3</v>
      </c>
      <c r="AM28" s="11">
        <f t="shared" si="3"/>
        <v>0</v>
      </c>
      <c r="AN28" s="11">
        <f t="shared" si="3"/>
        <v>2</v>
      </c>
      <c r="AO28" s="11">
        <f t="shared" si="3"/>
        <v>1</v>
      </c>
      <c r="AP28" s="11">
        <f>IF(X28="",0,(LOOKUP(X28,Dispo,'[1]V. Seguridad'!$D$41:$D$45)*(LOOKUP(Y28,Tiempo,VTiempo))))</f>
        <v>1.25</v>
      </c>
      <c r="AQ28" s="11">
        <f t="shared" si="4"/>
        <v>3</v>
      </c>
      <c r="AR28" s="14" t="str">
        <f t="shared" si="5"/>
        <v>Alto</v>
      </c>
      <c r="AS28" s="1" t="str">
        <f>LOOKUP(U28,Clasifica,'[1]V. Seguridad'!$F$4:$F$18)</f>
        <v>REVISAR CON JURÍDICA</v>
      </c>
      <c r="AT28" s="1" t="str">
        <f>LOOKUP(U28,'[1]V. Seguridad'!$C$4:$C$18,'[1]V. Seguridad'!$E$4:$E$18)</f>
        <v>Otra norma legal o constitucional</v>
      </c>
      <c r="AU28" s="1" t="str">
        <f t="shared" si="6"/>
        <v>Otra norma legal o constitucional</v>
      </c>
      <c r="AV28" s="1" t="str">
        <f>LOOKUP(U28,'[1]V. Seguridad'!$C$4:$C$18,'[1]V. Seguridad'!$G$4:$G$18)</f>
        <v>REVISAR CON JURÍDICA</v>
      </c>
    </row>
    <row r="29" spans="2:48" ht="60" x14ac:dyDescent="0.25">
      <c r="B29" s="1" t="s">
        <v>68</v>
      </c>
      <c r="C29" s="1" t="s">
        <v>66</v>
      </c>
      <c r="D29" s="1" t="s">
        <v>436</v>
      </c>
      <c r="E29" s="1" t="s">
        <v>414</v>
      </c>
      <c r="F29" s="1" t="s">
        <v>415</v>
      </c>
      <c r="G29" s="1" t="s">
        <v>437</v>
      </c>
      <c r="H29" s="1" t="s">
        <v>394</v>
      </c>
      <c r="I29" s="1" t="s">
        <v>131</v>
      </c>
      <c r="J29" s="1" t="s">
        <v>8</v>
      </c>
      <c r="K29" s="1" t="s">
        <v>5</v>
      </c>
      <c r="L29" s="1" t="s">
        <v>14</v>
      </c>
      <c r="M29" s="1" t="s">
        <v>17</v>
      </c>
      <c r="N29" s="1">
        <v>2012</v>
      </c>
      <c r="O29" s="1" t="s">
        <v>395</v>
      </c>
      <c r="P29" s="1" t="s">
        <v>433</v>
      </c>
      <c r="Q29" s="1" t="s">
        <v>417</v>
      </c>
      <c r="R29" s="11" t="s">
        <v>398</v>
      </c>
      <c r="S29" s="11" t="s">
        <v>398</v>
      </c>
      <c r="T29" s="11" t="s">
        <v>398</v>
      </c>
      <c r="U29" s="1" t="s">
        <v>399</v>
      </c>
      <c r="W29" s="1" t="s">
        <v>400</v>
      </c>
      <c r="X29" s="1" t="s">
        <v>406</v>
      </c>
      <c r="Y29" s="1" t="s">
        <v>402</v>
      </c>
      <c r="Z29" s="1" t="s">
        <v>403</v>
      </c>
      <c r="AA29" s="1" t="s">
        <v>403</v>
      </c>
      <c r="AB29" s="1" t="s">
        <v>439</v>
      </c>
      <c r="AC29" s="12">
        <v>43521</v>
      </c>
      <c r="AD29" s="13" t="str">
        <f t="shared" si="0"/>
        <v>ACTIVO CALIFICADO</v>
      </c>
      <c r="AE29" s="11">
        <f t="shared" si="7"/>
        <v>5</v>
      </c>
      <c r="AF29" s="11">
        <f t="shared" si="7"/>
        <v>5</v>
      </c>
      <c r="AG29" s="11">
        <f t="shared" si="7"/>
        <v>5</v>
      </c>
      <c r="AH29" s="11" t="str">
        <f>LOOKUP(U29,Clasifica,'[1]V. Seguridad'!$D$4:$D$18)</f>
        <v>Alto</v>
      </c>
      <c r="AI29" s="11" t="e">
        <f>LOOKUP(V29,HWSW,'[1]V. Seguridad'!$E$22:$E$25)</f>
        <v>#N/A</v>
      </c>
      <c r="AJ29" s="11" t="str">
        <f>LOOKUP(W29,'[1]V. Seguridad'!$C$31:$C$35,'[1]V. Seguridad'!$E$31:$E$35)</f>
        <v>Medio</v>
      </c>
      <c r="AK29" s="11" t="str">
        <f t="shared" si="2"/>
        <v>Bajo</v>
      </c>
      <c r="AL29" s="11">
        <f t="shared" si="3"/>
        <v>3</v>
      </c>
      <c r="AM29" s="11">
        <f t="shared" si="3"/>
        <v>0</v>
      </c>
      <c r="AN29" s="11">
        <f t="shared" si="3"/>
        <v>2</v>
      </c>
      <c r="AO29" s="11">
        <f t="shared" si="3"/>
        <v>1</v>
      </c>
      <c r="AP29" s="11">
        <f>IF(X29="",0,(LOOKUP(X29,Dispo,'[1]V. Seguridad'!$D$41:$D$45)*(LOOKUP(Y29,Tiempo,VTiempo))))</f>
        <v>1.25</v>
      </c>
      <c r="AQ29" s="11">
        <f t="shared" si="4"/>
        <v>3</v>
      </c>
      <c r="AR29" s="14" t="str">
        <f t="shared" si="5"/>
        <v>Alto</v>
      </c>
      <c r="AS29" s="1" t="str">
        <f>LOOKUP(U29,Clasifica,'[1]V. Seguridad'!$F$4:$F$18)</f>
        <v>REVISAR CON JURÍDICA</v>
      </c>
      <c r="AT29" s="1" t="str">
        <f>LOOKUP(U29,'[1]V. Seguridad'!$C$4:$C$18,'[1]V. Seguridad'!$E$4:$E$18)</f>
        <v>Otra norma legal o constitucional</v>
      </c>
      <c r="AU29" s="1" t="str">
        <f t="shared" si="6"/>
        <v>Otra norma legal o constitucional</v>
      </c>
      <c r="AV29" s="1" t="str">
        <f>LOOKUP(U29,'[1]V. Seguridad'!$C$4:$C$18,'[1]V. Seguridad'!$G$4:$G$18)</f>
        <v>REVISAR CON JURÍDICA</v>
      </c>
    </row>
    <row r="30" spans="2:48" ht="75" x14ac:dyDescent="0.25">
      <c r="B30" s="1" t="s">
        <v>69</v>
      </c>
      <c r="C30" s="1" t="s">
        <v>66</v>
      </c>
      <c r="D30" s="1" t="s">
        <v>436</v>
      </c>
      <c r="E30" s="1" t="s">
        <v>414</v>
      </c>
      <c r="F30" s="1" t="s">
        <v>415</v>
      </c>
      <c r="G30" s="1" t="s">
        <v>437</v>
      </c>
      <c r="H30" s="1" t="s">
        <v>394</v>
      </c>
      <c r="I30" s="1" t="s">
        <v>132</v>
      </c>
      <c r="J30" s="1" t="s">
        <v>8</v>
      </c>
      <c r="K30" s="1" t="s">
        <v>5</v>
      </c>
      <c r="L30" s="1" t="s">
        <v>14</v>
      </c>
      <c r="M30" s="1" t="s">
        <v>17</v>
      </c>
      <c r="N30" s="1">
        <v>2012</v>
      </c>
      <c r="O30" s="1" t="s">
        <v>395</v>
      </c>
      <c r="P30" s="1" t="s">
        <v>433</v>
      </c>
      <c r="Q30" s="1" t="s">
        <v>417</v>
      </c>
      <c r="R30" s="11" t="s">
        <v>398</v>
      </c>
      <c r="S30" s="11" t="s">
        <v>398</v>
      </c>
      <c r="T30" s="11" t="s">
        <v>398</v>
      </c>
      <c r="U30" s="1" t="s">
        <v>399</v>
      </c>
      <c r="W30" s="1" t="s">
        <v>400</v>
      </c>
      <c r="X30" s="1" t="s">
        <v>406</v>
      </c>
      <c r="Y30" s="1" t="s">
        <v>402</v>
      </c>
      <c r="Z30" s="1" t="s">
        <v>403</v>
      </c>
      <c r="AA30" s="1" t="s">
        <v>403</v>
      </c>
      <c r="AB30" s="1" t="s">
        <v>439</v>
      </c>
      <c r="AC30" s="12">
        <v>43521</v>
      </c>
      <c r="AD30" s="13" t="str">
        <f t="shared" si="0"/>
        <v>ACTIVO CALIFICADO</v>
      </c>
      <c r="AE30" s="11">
        <f t="shared" si="7"/>
        <v>5</v>
      </c>
      <c r="AF30" s="11">
        <f t="shared" si="7"/>
        <v>5</v>
      </c>
      <c r="AG30" s="11">
        <f t="shared" si="7"/>
        <v>5</v>
      </c>
      <c r="AH30" s="11" t="str">
        <f>LOOKUP(U30,Clasifica,'[1]V. Seguridad'!$D$4:$D$18)</f>
        <v>Alto</v>
      </c>
      <c r="AI30" s="11" t="e">
        <f>LOOKUP(V30,HWSW,'[1]V. Seguridad'!$E$22:$E$25)</f>
        <v>#N/A</v>
      </c>
      <c r="AJ30" s="11" t="str">
        <f>LOOKUP(W30,'[1]V. Seguridad'!$C$31:$C$35,'[1]V. Seguridad'!$E$31:$E$35)</f>
        <v>Medio</v>
      </c>
      <c r="AK30" s="11" t="str">
        <f t="shared" si="2"/>
        <v>Bajo</v>
      </c>
      <c r="AL30" s="11">
        <f t="shared" si="3"/>
        <v>3</v>
      </c>
      <c r="AM30" s="11">
        <f t="shared" si="3"/>
        <v>0</v>
      </c>
      <c r="AN30" s="11">
        <f t="shared" si="3"/>
        <v>2</v>
      </c>
      <c r="AO30" s="11">
        <f t="shared" si="3"/>
        <v>1</v>
      </c>
      <c r="AP30" s="11">
        <f>IF(X30="",0,(LOOKUP(X30,Dispo,'[1]V. Seguridad'!$D$41:$D$45)*(LOOKUP(Y30,Tiempo,VTiempo))))</f>
        <v>1.25</v>
      </c>
      <c r="AQ30" s="11">
        <f t="shared" si="4"/>
        <v>3</v>
      </c>
      <c r="AR30" s="14" t="str">
        <f t="shared" si="5"/>
        <v>Alto</v>
      </c>
      <c r="AS30" s="1" t="str">
        <f>LOOKUP(U30,Clasifica,'[1]V. Seguridad'!$F$4:$F$18)</f>
        <v>REVISAR CON JURÍDICA</v>
      </c>
      <c r="AT30" s="1" t="str">
        <f>LOOKUP(U30,'[1]V. Seguridad'!$C$4:$C$18,'[1]V. Seguridad'!$E$4:$E$18)</f>
        <v>Otra norma legal o constitucional</v>
      </c>
      <c r="AU30" s="1" t="str">
        <f t="shared" si="6"/>
        <v>Otra norma legal o constitucional</v>
      </c>
      <c r="AV30" s="1" t="str">
        <f>LOOKUP(U30,'[1]V. Seguridad'!$C$4:$C$18,'[1]V. Seguridad'!$G$4:$G$18)</f>
        <v>REVISAR CON JURÍDICA</v>
      </c>
    </row>
    <row r="31" spans="2:48" ht="60" x14ac:dyDescent="0.25">
      <c r="B31" s="1" t="s">
        <v>70</v>
      </c>
      <c r="C31" s="1" t="s">
        <v>66</v>
      </c>
      <c r="D31" s="1" t="s">
        <v>436</v>
      </c>
      <c r="E31" s="1" t="s">
        <v>414</v>
      </c>
      <c r="F31" s="1" t="s">
        <v>415</v>
      </c>
      <c r="G31" s="1" t="s">
        <v>437</v>
      </c>
      <c r="H31" s="1" t="s">
        <v>394</v>
      </c>
      <c r="I31" s="1" t="s">
        <v>133</v>
      </c>
      <c r="J31" s="1" t="s">
        <v>8</v>
      </c>
      <c r="K31" s="1" t="s">
        <v>5</v>
      </c>
      <c r="L31" s="1" t="s">
        <v>14</v>
      </c>
      <c r="M31" s="1" t="s">
        <v>172</v>
      </c>
      <c r="N31" s="1">
        <v>2012</v>
      </c>
      <c r="O31" s="1" t="s">
        <v>395</v>
      </c>
      <c r="P31" s="1" t="s">
        <v>433</v>
      </c>
      <c r="Q31" s="1" t="s">
        <v>417</v>
      </c>
      <c r="R31" s="11" t="s">
        <v>398</v>
      </c>
      <c r="S31" s="11" t="s">
        <v>398</v>
      </c>
      <c r="T31" s="11" t="s">
        <v>398</v>
      </c>
      <c r="U31" s="1" t="s">
        <v>399</v>
      </c>
      <c r="W31" s="1" t="s">
        <v>400</v>
      </c>
      <c r="X31" s="1" t="s">
        <v>425</v>
      </c>
      <c r="Y31" s="1" t="s">
        <v>408</v>
      </c>
      <c r="Z31" s="1" t="s">
        <v>403</v>
      </c>
      <c r="AA31" s="1" t="s">
        <v>403</v>
      </c>
      <c r="AB31" s="1" t="s">
        <v>439</v>
      </c>
      <c r="AC31" s="12">
        <v>43521</v>
      </c>
      <c r="AD31" s="13" t="str">
        <f t="shared" si="0"/>
        <v>ACTIVO CALIFICADO</v>
      </c>
      <c r="AE31" s="11">
        <f t="shared" si="7"/>
        <v>5</v>
      </c>
      <c r="AF31" s="11">
        <f t="shared" si="7"/>
        <v>5</v>
      </c>
      <c r="AG31" s="11">
        <f t="shared" si="7"/>
        <v>5</v>
      </c>
      <c r="AH31" s="11" t="str">
        <f>LOOKUP(U31,Clasifica,'[1]V. Seguridad'!$D$4:$D$18)</f>
        <v>Alto</v>
      </c>
      <c r="AI31" s="11" t="e">
        <f>LOOKUP(V31,HWSW,'[1]V. Seguridad'!$E$22:$E$25)</f>
        <v>#N/A</v>
      </c>
      <c r="AJ31" s="11" t="str">
        <f>LOOKUP(W31,'[1]V. Seguridad'!$C$31:$C$35,'[1]V. Seguridad'!$E$31:$E$35)</f>
        <v>Medio</v>
      </c>
      <c r="AK31" s="11" t="str">
        <f t="shared" si="2"/>
        <v>Bajo</v>
      </c>
      <c r="AL31" s="11">
        <f t="shared" si="3"/>
        <v>3</v>
      </c>
      <c r="AM31" s="11">
        <f t="shared" si="3"/>
        <v>0</v>
      </c>
      <c r="AN31" s="11">
        <f t="shared" si="3"/>
        <v>2</v>
      </c>
      <c r="AO31" s="11">
        <f t="shared" si="3"/>
        <v>1</v>
      </c>
      <c r="AP31" s="11">
        <f>IF(X31="",0,(LOOKUP(X31,Dispo,'[1]V. Seguridad'!$D$41:$D$45)*(LOOKUP(Y31,Tiempo,VTiempo))))</f>
        <v>1</v>
      </c>
      <c r="AQ31" s="11">
        <f t="shared" si="4"/>
        <v>3</v>
      </c>
      <c r="AR31" s="14" t="str">
        <f t="shared" si="5"/>
        <v>Alto</v>
      </c>
      <c r="AS31" s="1" t="str">
        <f>LOOKUP(U31,Clasifica,'[1]V. Seguridad'!$F$4:$F$18)</f>
        <v>REVISAR CON JURÍDICA</v>
      </c>
      <c r="AT31" s="1" t="str">
        <f>LOOKUP(U31,'[1]V. Seguridad'!$C$4:$C$18,'[1]V. Seguridad'!$E$4:$E$18)</f>
        <v>Otra norma legal o constitucional</v>
      </c>
      <c r="AU31" s="1" t="str">
        <f t="shared" si="6"/>
        <v>Otra norma legal o constitucional</v>
      </c>
      <c r="AV31" s="1" t="str">
        <f>LOOKUP(U31,'[1]V. Seguridad'!$C$4:$C$18,'[1]V. Seguridad'!$G$4:$G$18)</f>
        <v>REVISAR CON JURÍDICA</v>
      </c>
    </row>
    <row r="32" spans="2:48" ht="60" x14ac:dyDescent="0.25">
      <c r="B32" s="1" t="s">
        <v>71</v>
      </c>
      <c r="C32" s="1" t="s">
        <v>66</v>
      </c>
      <c r="D32" s="1" t="s">
        <v>436</v>
      </c>
      <c r="E32" s="1" t="s">
        <v>414</v>
      </c>
      <c r="F32" s="1" t="s">
        <v>415</v>
      </c>
      <c r="G32" s="1" t="s">
        <v>437</v>
      </c>
      <c r="H32" s="1" t="s">
        <v>394</v>
      </c>
      <c r="I32" s="1" t="s">
        <v>134</v>
      </c>
      <c r="J32" s="1" t="s">
        <v>8</v>
      </c>
      <c r="K32" s="1" t="s">
        <v>5</v>
      </c>
      <c r="L32" s="1" t="s">
        <v>15</v>
      </c>
      <c r="M32" s="1" t="s">
        <v>172</v>
      </c>
      <c r="N32" s="1">
        <v>2012</v>
      </c>
      <c r="O32" s="1" t="s">
        <v>395</v>
      </c>
      <c r="P32" s="1" t="s">
        <v>433</v>
      </c>
      <c r="Q32" s="1" t="s">
        <v>417</v>
      </c>
      <c r="R32" s="11" t="s">
        <v>398</v>
      </c>
      <c r="S32" s="11" t="s">
        <v>398</v>
      </c>
      <c r="T32" s="11" t="s">
        <v>398</v>
      </c>
      <c r="U32" s="1" t="s">
        <v>399</v>
      </c>
      <c r="W32" s="1" t="s">
        <v>400</v>
      </c>
      <c r="X32" s="1" t="s">
        <v>401</v>
      </c>
      <c r="Y32" s="1" t="s">
        <v>408</v>
      </c>
      <c r="Z32" s="1" t="s">
        <v>403</v>
      </c>
      <c r="AA32" s="1" t="s">
        <v>403</v>
      </c>
      <c r="AB32" s="1" t="s">
        <v>439</v>
      </c>
      <c r="AC32" s="12">
        <v>43521</v>
      </c>
      <c r="AD32" s="13" t="str">
        <f t="shared" si="0"/>
        <v>ACTIVO CALIFICADO</v>
      </c>
      <c r="AE32" s="11">
        <f t="shared" si="7"/>
        <v>5</v>
      </c>
      <c r="AF32" s="11">
        <f t="shared" si="7"/>
        <v>5</v>
      </c>
      <c r="AG32" s="11">
        <f t="shared" si="7"/>
        <v>5</v>
      </c>
      <c r="AH32" s="11" t="str">
        <f>LOOKUP(U32,Clasifica,'[1]V. Seguridad'!$D$4:$D$18)</f>
        <v>Alto</v>
      </c>
      <c r="AI32" s="11" t="e">
        <f>LOOKUP(V32,HWSW,'[1]V. Seguridad'!$E$22:$E$25)</f>
        <v>#N/A</v>
      </c>
      <c r="AJ32" s="11" t="str">
        <f>LOOKUP(W32,'[1]V. Seguridad'!$C$31:$C$35,'[1]V. Seguridad'!$E$31:$E$35)</f>
        <v>Medio</v>
      </c>
      <c r="AK32" s="11" t="str">
        <f t="shared" si="2"/>
        <v>Alto</v>
      </c>
      <c r="AL32" s="11">
        <f t="shared" si="3"/>
        <v>3</v>
      </c>
      <c r="AM32" s="11">
        <f t="shared" si="3"/>
        <v>0</v>
      </c>
      <c r="AN32" s="11">
        <f t="shared" si="3"/>
        <v>2</v>
      </c>
      <c r="AO32" s="11">
        <f t="shared" si="3"/>
        <v>3</v>
      </c>
      <c r="AP32" s="11">
        <f>IF(X32="",0,(LOOKUP(X32,Dispo,'[1]V. Seguridad'!$D$41:$D$45)*(LOOKUP(Y32,Tiempo,VTiempo))))</f>
        <v>4</v>
      </c>
      <c r="AQ32" s="11">
        <f t="shared" si="4"/>
        <v>3</v>
      </c>
      <c r="AR32" s="14" t="str">
        <f t="shared" si="5"/>
        <v>Alto</v>
      </c>
      <c r="AS32" s="1" t="str">
        <f>LOOKUP(U32,Clasifica,'[1]V. Seguridad'!$F$4:$F$18)</f>
        <v>REVISAR CON JURÍDICA</v>
      </c>
      <c r="AT32" s="1" t="str">
        <f>LOOKUP(U32,'[1]V. Seguridad'!$C$4:$C$18,'[1]V. Seguridad'!$E$4:$E$18)</f>
        <v>Otra norma legal o constitucional</v>
      </c>
      <c r="AU32" s="1" t="str">
        <f t="shared" si="6"/>
        <v>Otra norma legal o constitucional</v>
      </c>
      <c r="AV32" s="1" t="str">
        <f>LOOKUP(U32,'[1]V. Seguridad'!$C$4:$C$18,'[1]V. Seguridad'!$G$4:$G$18)</f>
        <v>REVISAR CON JURÍDICA</v>
      </c>
    </row>
    <row r="33" spans="2:48" ht="60" x14ac:dyDescent="0.25">
      <c r="B33" s="1" t="s">
        <v>72</v>
      </c>
      <c r="C33" s="1" t="s">
        <v>66</v>
      </c>
      <c r="D33" s="1" t="s">
        <v>436</v>
      </c>
      <c r="E33" s="1" t="s">
        <v>414</v>
      </c>
      <c r="F33" s="1" t="s">
        <v>415</v>
      </c>
      <c r="G33" s="1" t="s">
        <v>437</v>
      </c>
      <c r="H33" s="1" t="s">
        <v>394</v>
      </c>
      <c r="I33" s="1" t="s">
        <v>135</v>
      </c>
      <c r="J33" s="1" t="s">
        <v>8</v>
      </c>
      <c r="K33" s="1" t="s">
        <v>5</v>
      </c>
      <c r="L33" s="1" t="s">
        <v>14</v>
      </c>
      <c r="M33" s="1" t="s">
        <v>172</v>
      </c>
      <c r="N33" s="1">
        <v>2012</v>
      </c>
      <c r="O33" s="1" t="s">
        <v>395</v>
      </c>
      <c r="P33" s="1" t="s">
        <v>433</v>
      </c>
      <c r="Q33" s="1" t="s">
        <v>417</v>
      </c>
      <c r="R33" s="11" t="s">
        <v>398</v>
      </c>
      <c r="S33" s="11" t="s">
        <v>398</v>
      </c>
      <c r="T33" s="11" t="s">
        <v>398</v>
      </c>
      <c r="U33" s="1" t="s">
        <v>399</v>
      </c>
      <c r="W33" s="1" t="s">
        <v>400</v>
      </c>
      <c r="X33" s="1" t="s">
        <v>401</v>
      </c>
      <c r="Y33" s="1" t="s">
        <v>408</v>
      </c>
      <c r="Z33" s="1" t="s">
        <v>403</v>
      </c>
      <c r="AA33" s="1" t="s">
        <v>403</v>
      </c>
      <c r="AB33" s="1" t="s">
        <v>439</v>
      </c>
      <c r="AC33" s="12">
        <v>43521</v>
      </c>
      <c r="AD33" s="13" t="str">
        <f t="shared" si="0"/>
        <v>ACTIVO CALIFICADO</v>
      </c>
      <c r="AE33" s="11">
        <f t="shared" si="7"/>
        <v>5</v>
      </c>
      <c r="AF33" s="11">
        <f t="shared" si="7"/>
        <v>5</v>
      </c>
      <c r="AG33" s="11">
        <f t="shared" si="7"/>
        <v>5</v>
      </c>
      <c r="AH33" s="11" t="str">
        <f>LOOKUP(U33,Clasifica,'[1]V. Seguridad'!$D$4:$D$18)</f>
        <v>Alto</v>
      </c>
      <c r="AI33" s="11" t="e">
        <f>LOOKUP(V33,HWSW,'[1]V. Seguridad'!$E$22:$E$25)</f>
        <v>#N/A</v>
      </c>
      <c r="AJ33" s="11" t="str">
        <f>LOOKUP(W33,'[1]V. Seguridad'!$C$31:$C$35,'[1]V. Seguridad'!$E$31:$E$35)</f>
        <v>Medio</v>
      </c>
      <c r="AK33" s="11" t="str">
        <f t="shared" si="2"/>
        <v>Alto</v>
      </c>
      <c r="AL33" s="11">
        <f t="shared" si="3"/>
        <v>3</v>
      </c>
      <c r="AM33" s="11">
        <f t="shared" si="3"/>
        <v>0</v>
      </c>
      <c r="AN33" s="11">
        <f t="shared" si="3"/>
        <v>2</v>
      </c>
      <c r="AO33" s="11">
        <f t="shared" si="3"/>
        <v>3</v>
      </c>
      <c r="AP33" s="11">
        <f>IF(X33="",0,(LOOKUP(X33,Dispo,'[1]V. Seguridad'!$D$41:$D$45)*(LOOKUP(Y33,Tiempo,VTiempo))))</f>
        <v>4</v>
      </c>
      <c r="AQ33" s="11">
        <f t="shared" si="4"/>
        <v>3</v>
      </c>
      <c r="AR33" s="14" t="str">
        <f t="shared" si="5"/>
        <v>Alto</v>
      </c>
      <c r="AS33" s="1" t="str">
        <f>LOOKUP(U33,Clasifica,'[1]V. Seguridad'!$F$4:$F$18)</f>
        <v>REVISAR CON JURÍDICA</v>
      </c>
      <c r="AT33" s="1" t="str">
        <f>LOOKUP(U33,'[1]V. Seguridad'!$C$4:$C$18,'[1]V. Seguridad'!$E$4:$E$18)</f>
        <v>Otra norma legal o constitucional</v>
      </c>
      <c r="AU33" s="1" t="str">
        <f t="shared" si="6"/>
        <v>Otra norma legal o constitucional</v>
      </c>
      <c r="AV33" s="1" t="str">
        <f>LOOKUP(U33,'[1]V. Seguridad'!$C$4:$C$18,'[1]V. Seguridad'!$G$4:$G$18)</f>
        <v>REVISAR CON JURÍDICA</v>
      </c>
    </row>
    <row r="34" spans="2:48" ht="60" x14ac:dyDescent="0.25">
      <c r="B34" s="1" t="s">
        <v>73</v>
      </c>
      <c r="C34" s="1" t="s">
        <v>66</v>
      </c>
      <c r="D34" s="1" t="s">
        <v>436</v>
      </c>
      <c r="E34" s="1" t="s">
        <v>414</v>
      </c>
      <c r="F34" s="1" t="s">
        <v>415</v>
      </c>
      <c r="G34" s="1" t="s">
        <v>437</v>
      </c>
      <c r="H34" s="1" t="s">
        <v>394</v>
      </c>
      <c r="I34" s="1" t="s">
        <v>136</v>
      </c>
      <c r="J34" s="1" t="s">
        <v>8</v>
      </c>
      <c r="K34" s="1" t="s">
        <v>5</v>
      </c>
      <c r="L34" s="1" t="s">
        <v>14</v>
      </c>
      <c r="M34" s="1" t="s">
        <v>172</v>
      </c>
      <c r="N34" s="1">
        <v>2012</v>
      </c>
      <c r="O34" s="1" t="s">
        <v>395</v>
      </c>
      <c r="P34" s="1" t="s">
        <v>433</v>
      </c>
      <c r="Q34" s="1" t="s">
        <v>417</v>
      </c>
      <c r="R34" s="11" t="s">
        <v>398</v>
      </c>
      <c r="S34" s="11" t="s">
        <v>398</v>
      </c>
      <c r="T34" s="11" t="s">
        <v>398</v>
      </c>
      <c r="U34" s="1" t="s">
        <v>399</v>
      </c>
      <c r="W34" s="1" t="s">
        <v>400</v>
      </c>
      <c r="X34" s="1" t="s">
        <v>401</v>
      </c>
      <c r="Y34" s="1" t="s">
        <v>408</v>
      </c>
      <c r="Z34" s="1" t="s">
        <v>403</v>
      </c>
      <c r="AA34" s="1" t="s">
        <v>403</v>
      </c>
      <c r="AB34" s="1" t="s">
        <v>439</v>
      </c>
      <c r="AC34" s="12">
        <v>43521</v>
      </c>
      <c r="AD34" s="13" t="str">
        <f t="shared" si="0"/>
        <v>ACTIVO CALIFICADO</v>
      </c>
      <c r="AE34" s="11">
        <f t="shared" si="7"/>
        <v>5</v>
      </c>
      <c r="AF34" s="11">
        <f t="shared" si="7"/>
        <v>5</v>
      </c>
      <c r="AG34" s="11">
        <f t="shared" si="7"/>
        <v>5</v>
      </c>
      <c r="AH34" s="11" t="str">
        <f>LOOKUP(U34,Clasifica,'[1]V. Seguridad'!$D$4:$D$18)</f>
        <v>Alto</v>
      </c>
      <c r="AI34" s="11" t="e">
        <f>LOOKUP(V34,HWSW,'[1]V. Seguridad'!$E$22:$E$25)</f>
        <v>#N/A</v>
      </c>
      <c r="AJ34" s="11" t="str">
        <f>LOOKUP(W34,'[1]V. Seguridad'!$C$31:$C$35,'[1]V. Seguridad'!$E$31:$E$35)</f>
        <v>Medio</v>
      </c>
      <c r="AK34" s="11" t="str">
        <f t="shared" si="2"/>
        <v>Alto</v>
      </c>
      <c r="AL34" s="11">
        <f t="shared" si="3"/>
        <v>3</v>
      </c>
      <c r="AM34" s="11">
        <f t="shared" si="3"/>
        <v>0</v>
      </c>
      <c r="AN34" s="11">
        <f t="shared" si="3"/>
        <v>2</v>
      </c>
      <c r="AO34" s="11">
        <f t="shared" si="3"/>
        <v>3</v>
      </c>
      <c r="AP34" s="11">
        <f>IF(X34="",0,(LOOKUP(X34,Dispo,'[1]V. Seguridad'!$D$41:$D$45)*(LOOKUP(Y34,Tiempo,VTiempo))))</f>
        <v>4</v>
      </c>
      <c r="AQ34" s="11">
        <f t="shared" si="4"/>
        <v>3</v>
      </c>
      <c r="AR34" s="14" t="str">
        <f t="shared" si="5"/>
        <v>Alto</v>
      </c>
      <c r="AS34" s="1" t="str">
        <f>LOOKUP(U34,Clasifica,'[1]V. Seguridad'!$F$4:$F$18)</f>
        <v>REVISAR CON JURÍDICA</v>
      </c>
      <c r="AT34" s="1" t="str">
        <f>LOOKUP(U34,'[1]V. Seguridad'!$C$4:$C$18,'[1]V. Seguridad'!$E$4:$E$18)</f>
        <v>Otra norma legal o constitucional</v>
      </c>
      <c r="AU34" s="1" t="str">
        <f t="shared" si="6"/>
        <v>Otra norma legal o constitucional</v>
      </c>
      <c r="AV34" s="1" t="str">
        <f>LOOKUP(U34,'[1]V. Seguridad'!$C$4:$C$18,'[1]V. Seguridad'!$G$4:$G$18)</f>
        <v>REVISAR CON JURÍDICA</v>
      </c>
    </row>
    <row r="35" spans="2:48" ht="60" x14ac:dyDescent="0.25">
      <c r="B35" s="1" t="s">
        <v>74</v>
      </c>
      <c r="C35" s="1" t="s">
        <v>66</v>
      </c>
      <c r="D35" s="1" t="s">
        <v>436</v>
      </c>
      <c r="E35" s="1" t="s">
        <v>414</v>
      </c>
      <c r="F35" s="1" t="s">
        <v>415</v>
      </c>
      <c r="G35" s="1" t="s">
        <v>437</v>
      </c>
      <c r="H35" s="1" t="s">
        <v>394</v>
      </c>
      <c r="I35" s="1" t="s">
        <v>137</v>
      </c>
      <c r="J35" s="1" t="s">
        <v>8</v>
      </c>
      <c r="K35" s="1" t="s">
        <v>5</v>
      </c>
      <c r="L35" s="1" t="s">
        <v>14</v>
      </c>
      <c r="M35" s="1" t="s">
        <v>172</v>
      </c>
      <c r="N35" s="1">
        <v>2012</v>
      </c>
      <c r="O35" s="1" t="s">
        <v>395</v>
      </c>
      <c r="P35" s="1" t="s">
        <v>433</v>
      </c>
      <c r="Q35" s="1" t="s">
        <v>417</v>
      </c>
      <c r="R35" s="11" t="s">
        <v>398</v>
      </c>
      <c r="S35" s="11" t="s">
        <v>398</v>
      </c>
      <c r="T35" s="11" t="s">
        <v>398</v>
      </c>
      <c r="U35" s="1" t="s">
        <v>399</v>
      </c>
      <c r="W35" s="1" t="s">
        <v>400</v>
      </c>
      <c r="X35" s="1" t="s">
        <v>410</v>
      </c>
      <c r="Y35" s="1" t="s">
        <v>408</v>
      </c>
      <c r="Z35" s="1" t="s">
        <v>403</v>
      </c>
      <c r="AA35" s="1" t="s">
        <v>403</v>
      </c>
      <c r="AB35" s="1" t="s">
        <v>439</v>
      </c>
      <c r="AC35" s="12">
        <v>43521</v>
      </c>
      <c r="AD35" s="13" t="str">
        <f t="shared" si="0"/>
        <v>ACTIVO CALIFICADO</v>
      </c>
      <c r="AE35" s="11">
        <f t="shared" si="7"/>
        <v>5</v>
      </c>
      <c r="AF35" s="11">
        <f t="shared" si="7"/>
        <v>5</v>
      </c>
      <c r="AG35" s="11">
        <f t="shared" si="7"/>
        <v>5</v>
      </c>
      <c r="AH35" s="11" t="str">
        <f>LOOKUP(U35,Clasifica,'[1]V. Seguridad'!$D$4:$D$18)</f>
        <v>Alto</v>
      </c>
      <c r="AI35" s="11" t="e">
        <f>LOOKUP(V35,HWSW,'[1]V. Seguridad'!$E$22:$E$25)</f>
        <v>#N/A</v>
      </c>
      <c r="AJ35" s="11" t="str">
        <f>LOOKUP(W35,'[1]V. Seguridad'!$C$31:$C$35,'[1]V. Seguridad'!$E$31:$E$35)</f>
        <v>Medio</v>
      </c>
      <c r="AK35" s="11" t="str">
        <f t="shared" si="2"/>
        <v>Medio</v>
      </c>
      <c r="AL35" s="11">
        <f t="shared" si="3"/>
        <v>3</v>
      </c>
      <c r="AM35" s="11">
        <f t="shared" si="3"/>
        <v>0</v>
      </c>
      <c r="AN35" s="11">
        <f t="shared" si="3"/>
        <v>2</v>
      </c>
      <c r="AO35" s="11">
        <f t="shared" si="3"/>
        <v>2</v>
      </c>
      <c r="AP35" s="11">
        <f>IF(X35="",0,(LOOKUP(X35,Dispo,'[1]V. Seguridad'!$D$41:$D$45)*(LOOKUP(Y35,Tiempo,VTiempo))))</f>
        <v>3</v>
      </c>
      <c r="AQ35" s="11">
        <f t="shared" si="4"/>
        <v>3</v>
      </c>
      <c r="AR35" s="14" t="str">
        <f t="shared" si="5"/>
        <v>Alto</v>
      </c>
      <c r="AS35" s="1" t="str">
        <f>LOOKUP(U35,Clasifica,'[1]V. Seguridad'!$F$4:$F$18)</f>
        <v>REVISAR CON JURÍDICA</v>
      </c>
      <c r="AT35" s="1" t="str">
        <f>LOOKUP(U35,'[1]V. Seguridad'!$C$4:$C$18,'[1]V. Seguridad'!$E$4:$E$18)</f>
        <v>Otra norma legal o constitucional</v>
      </c>
      <c r="AU35" s="1" t="str">
        <f t="shared" si="6"/>
        <v>Otra norma legal o constitucional</v>
      </c>
      <c r="AV35" s="1" t="str">
        <f>LOOKUP(U35,'[1]V. Seguridad'!$C$4:$C$18,'[1]V. Seguridad'!$G$4:$G$18)</f>
        <v>REVISAR CON JURÍDICA</v>
      </c>
    </row>
    <row r="36" spans="2:48" ht="45" x14ac:dyDescent="0.25">
      <c r="B36" s="1" t="s">
        <v>75</v>
      </c>
      <c r="C36" s="1" t="s">
        <v>76</v>
      </c>
      <c r="D36" s="1" t="s">
        <v>436</v>
      </c>
      <c r="E36" s="1" t="s">
        <v>414</v>
      </c>
      <c r="F36" s="1" t="s">
        <v>415</v>
      </c>
      <c r="G36" s="1" t="s">
        <v>437</v>
      </c>
      <c r="H36" s="1" t="s">
        <v>394</v>
      </c>
      <c r="I36" s="1" t="s">
        <v>138</v>
      </c>
      <c r="J36" s="1" t="s">
        <v>8</v>
      </c>
      <c r="K36" s="1" t="s">
        <v>5</v>
      </c>
      <c r="L36" s="1" t="s">
        <v>15</v>
      </c>
      <c r="M36" s="1" t="s">
        <v>17</v>
      </c>
      <c r="N36" s="1">
        <v>2012</v>
      </c>
      <c r="O36" s="1" t="s">
        <v>440</v>
      </c>
      <c r="P36" s="1" t="s">
        <v>433</v>
      </c>
      <c r="Q36" s="1" t="s">
        <v>417</v>
      </c>
      <c r="R36" s="11" t="s">
        <v>398</v>
      </c>
      <c r="S36" s="11" t="s">
        <v>398</v>
      </c>
      <c r="T36" s="11" t="s">
        <v>398</v>
      </c>
      <c r="U36" s="1" t="s">
        <v>399</v>
      </c>
      <c r="W36" s="1" t="s">
        <v>400</v>
      </c>
      <c r="X36" s="1" t="s">
        <v>401</v>
      </c>
      <c r="Y36" s="1" t="s">
        <v>423</v>
      </c>
      <c r="Z36" s="1" t="s">
        <v>434</v>
      </c>
      <c r="AA36" s="1" t="s">
        <v>403</v>
      </c>
      <c r="AB36" s="1" t="s">
        <v>445</v>
      </c>
      <c r="AC36" s="12">
        <v>43521</v>
      </c>
      <c r="AD36" s="13" t="str">
        <f t="shared" si="0"/>
        <v>ACTIVO CALIFICADO</v>
      </c>
      <c r="AE36" s="11">
        <f t="shared" si="7"/>
        <v>5</v>
      </c>
      <c r="AF36" s="11">
        <f t="shared" si="7"/>
        <v>5</v>
      </c>
      <c r="AG36" s="11">
        <f t="shared" si="7"/>
        <v>5</v>
      </c>
      <c r="AH36" s="11" t="str">
        <f>LOOKUP(U36,Clasifica,'[1]V. Seguridad'!$D$4:$D$18)</f>
        <v>Alto</v>
      </c>
      <c r="AI36" s="11" t="e">
        <f>LOOKUP(V36,HWSW,'[1]V. Seguridad'!$E$22:$E$25)</f>
        <v>#N/A</v>
      </c>
      <c r="AJ36" s="11" t="str">
        <f>LOOKUP(W36,'[1]V. Seguridad'!$C$31:$C$35,'[1]V. Seguridad'!$E$31:$E$35)</f>
        <v>Medio</v>
      </c>
      <c r="AK36" s="11" t="str">
        <f t="shared" si="2"/>
        <v>Alto</v>
      </c>
      <c r="AL36" s="11">
        <f t="shared" si="3"/>
        <v>3</v>
      </c>
      <c r="AM36" s="11">
        <f t="shared" si="3"/>
        <v>0</v>
      </c>
      <c r="AN36" s="11">
        <f t="shared" si="3"/>
        <v>2</v>
      </c>
      <c r="AO36" s="11">
        <f t="shared" si="3"/>
        <v>3</v>
      </c>
      <c r="AP36" s="11">
        <f>IF(X36="",0,(LOOKUP(X36,Dispo,'[1]V. Seguridad'!$D$41:$D$45)*(LOOKUP(Y36,Tiempo,VTiempo))))</f>
        <v>4.5</v>
      </c>
      <c r="AQ36" s="11">
        <f t="shared" si="4"/>
        <v>3</v>
      </c>
      <c r="AR36" s="14" t="str">
        <f t="shared" si="5"/>
        <v>Alto</v>
      </c>
      <c r="AS36" s="1" t="str">
        <f>LOOKUP(U36,Clasifica,'[1]V. Seguridad'!$F$4:$F$18)</f>
        <v>REVISAR CON JURÍDICA</v>
      </c>
      <c r="AT36" s="1" t="str">
        <f>LOOKUP(U36,'[1]V. Seguridad'!$C$4:$C$18,'[1]V. Seguridad'!$E$4:$E$18)</f>
        <v>Otra norma legal o constitucional</v>
      </c>
      <c r="AU36" s="1" t="str">
        <f t="shared" si="6"/>
        <v>Otra norma legal o constitucional</v>
      </c>
      <c r="AV36" s="1" t="str">
        <f>LOOKUP(U36,'[1]V. Seguridad'!$C$4:$C$18,'[1]V. Seguridad'!$G$4:$G$18)</f>
        <v>REVISAR CON JURÍDICA</v>
      </c>
    </row>
    <row r="37" spans="2:48" ht="45" x14ac:dyDescent="0.25">
      <c r="B37" s="1" t="s">
        <v>77</v>
      </c>
      <c r="C37" s="1" t="s">
        <v>27</v>
      </c>
      <c r="D37" s="1" t="s">
        <v>436</v>
      </c>
      <c r="E37" s="1" t="s">
        <v>414</v>
      </c>
      <c r="F37" s="1" t="s">
        <v>415</v>
      </c>
      <c r="G37" s="1" t="s">
        <v>437</v>
      </c>
      <c r="H37" s="1" t="s">
        <v>394</v>
      </c>
      <c r="I37" s="1" t="s">
        <v>139</v>
      </c>
      <c r="J37" s="1" t="s">
        <v>8</v>
      </c>
      <c r="K37" s="1" t="s">
        <v>5</v>
      </c>
      <c r="L37" s="1" t="s">
        <v>14</v>
      </c>
      <c r="M37" s="1" t="s">
        <v>17</v>
      </c>
      <c r="N37" s="1">
        <v>2012</v>
      </c>
      <c r="O37" s="1" t="s">
        <v>395</v>
      </c>
      <c r="P37" s="1" t="s">
        <v>433</v>
      </c>
      <c r="Q37" s="1" t="s">
        <v>417</v>
      </c>
      <c r="R37" s="11" t="s">
        <v>398</v>
      </c>
      <c r="S37" s="11" t="s">
        <v>398</v>
      </c>
      <c r="T37" s="11" t="s">
        <v>398</v>
      </c>
      <c r="U37" s="1" t="s">
        <v>399</v>
      </c>
      <c r="W37" s="1" t="s">
        <v>400</v>
      </c>
      <c r="X37" s="1" t="s">
        <v>406</v>
      </c>
      <c r="Y37" s="1" t="s">
        <v>426</v>
      </c>
      <c r="Z37" s="1" t="s">
        <v>403</v>
      </c>
      <c r="AA37" s="1" t="s">
        <v>403</v>
      </c>
      <c r="AB37" s="1" t="s">
        <v>439</v>
      </c>
      <c r="AC37" s="12">
        <v>43521</v>
      </c>
      <c r="AD37" s="13" t="str">
        <f t="shared" si="0"/>
        <v>ACTIVO CALIFICADO</v>
      </c>
      <c r="AE37" s="11">
        <f t="shared" si="7"/>
        <v>5</v>
      </c>
      <c r="AF37" s="11">
        <f t="shared" si="7"/>
        <v>5</v>
      </c>
      <c r="AG37" s="11">
        <f t="shared" si="7"/>
        <v>5</v>
      </c>
      <c r="AH37" s="11" t="str">
        <f>LOOKUP(U37,Clasifica,'[1]V. Seguridad'!$D$4:$D$18)</f>
        <v>Alto</v>
      </c>
      <c r="AI37" s="11" t="e">
        <f>LOOKUP(V37,HWSW,'[1]V. Seguridad'!$E$22:$E$25)</f>
        <v>#N/A</v>
      </c>
      <c r="AJ37" s="11" t="str">
        <f>LOOKUP(W37,'[1]V. Seguridad'!$C$31:$C$35,'[1]V. Seguridad'!$E$31:$E$35)</f>
        <v>Medio</v>
      </c>
      <c r="AK37" s="11" t="str">
        <f t="shared" si="2"/>
        <v>Bajo</v>
      </c>
      <c r="AL37" s="11">
        <f t="shared" si="3"/>
        <v>3</v>
      </c>
      <c r="AM37" s="11">
        <f t="shared" si="3"/>
        <v>0</v>
      </c>
      <c r="AN37" s="11">
        <f t="shared" si="3"/>
        <v>2</v>
      </c>
      <c r="AO37" s="11">
        <f t="shared" si="3"/>
        <v>1</v>
      </c>
      <c r="AP37" s="11">
        <f>IF(X37="",0,(LOOKUP(X37,Dispo,'[1]V. Seguridad'!$D$41:$D$45)*(LOOKUP(Y37,Tiempo,VTiempo))))</f>
        <v>1.5</v>
      </c>
      <c r="AQ37" s="11">
        <f t="shared" si="4"/>
        <v>3</v>
      </c>
      <c r="AR37" s="14" t="str">
        <f t="shared" si="5"/>
        <v>Alto</v>
      </c>
      <c r="AS37" s="1" t="str">
        <f>LOOKUP(U37,Clasifica,'[1]V. Seguridad'!$F$4:$F$18)</f>
        <v>REVISAR CON JURÍDICA</v>
      </c>
      <c r="AT37" s="1" t="str">
        <f>LOOKUP(U37,'[1]V. Seguridad'!$C$4:$C$18,'[1]V. Seguridad'!$E$4:$E$18)</f>
        <v>Otra norma legal o constitucional</v>
      </c>
      <c r="AU37" s="1" t="str">
        <f t="shared" si="6"/>
        <v>Otra norma legal o constitucional</v>
      </c>
      <c r="AV37" s="1" t="str">
        <f>LOOKUP(U37,'[1]V. Seguridad'!$C$4:$C$18,'[1]V. Seguridad'!$G$4:$G$18)</f>
        <v>REVISAR CON JURÍDICA</v>
      </c>
    </row>
    <row r="38" spans="2:48" ht="45" x14ac:dyDescent="0.25">
      <c r="B38" s="1" t="s">
        <v>78</v>
      </c>
      <c r="C38" s="1" t="s">
        <v>27</v>
      </c>
      <c r="D38" s="1" t="s">
        <v>436</v>
      </c>
      <c r="E38" s="1" t="s">
        <v>414</v>
      </c>
      <c r="F38" s="1" t="s">
        <v>415</v>
      </c>
      <c r="G38" s="1" t="s">
        <v>437</v>
      </c>
      <c r="H38" s="1" t="s">
        <v>394</v>
      </c>
      <c r="I38" s="1" t="s">
        <v>140</v>
      </c>
      <c r="J38" s="1" t="s">
        <v>8</v>
      </c>
      <c r="K38" s="1" t="s">
        <v>5</v>
      </c>
      <c r="L38" s="1" t="s">
        <v>14</v>
      </c>
      <c r="M38" s="1" t="s">
        <v>17</v>
      </c>
      <c r="N38" s="1">
        <v>2012</v>
      </c>
      <c r="O38" s="1" t="s">
        <v>395</v>
      </c>
      <c r="P38" s="1" t="s">
        <v>433</v>
      </c>
      <c r="Q38" s="1" t="s">
        <v>417</v>
      </c>
      <c r="R38" s="11" t="s">
        <v>398</v>
      </c>
      <c r="S38" s="11" t="s">
        <v>398</v>
      </c>
      <c r="T38" s="11" t="s">
        <v>398</v>
      </c>
      <c r="U38" s="1" t="s">
        <v>399</v>
      </c>
      <c r="W38" s="1" t="s">
        <v>400</v>
      </c>
      <c r="X38" s="1" t="s">
        <v>401</v>
      </c>
      <c r="Y38" s="1" t="s">
        <v>426</v>
      </c>
      <c r="Z38" s="1" t="s">
        <v>403</v>
      </c>
      <c r="AA38" s="1" t="s">
        <v>403</v>
      </c>
      <c r="AB38" s="1" t="s">
        <v>439</v>
      </c>
      <c r="AC38" s="12">
        <v>43521</v>
      </c>
      <c r="AD38" s="13" t="str">
        <f t="shared" si="0"/>
        <v>ACTIVO CALIFICADO</v>
      </c>
      <c r="AE38" s="11">
        <f t="shared" si="7"/>
        <v>5</v>
      </c>
      <c r="AF38" s="11">
        <f t="shared" si="7"/>
        <v>5</v>
      </c>
      <c r="AG38" s="11">
        <f t="shared" si="7"/>
        <v>5</v>
      </c>
      <c r="AH38" s="11" t="str">
        <f>LOOKUP(U38,Clasifica,'[1]V. Seguridad'!$D$4:$D$18)</f>
        <v>Alto</v>
      </c>
      <c r="AI38" s="11" t="e">
        <f>LOOKUP(V38,HWSW,'[1]V. Seguridad'!$E$22:$E$25)</f>
        <v>#N/A</v>
      </c>
      <c r="AJ38" s="11" t="str">
        <f>LOOKUP(W38,'[1]V. Seguridad'!$C$31:$C$35,'[1]V. Seguridad'!$E$31:$E$35)</f>
        <v>Medio</v>
      </c>
      <c r="AK38" s="11" t="str">
        <f t="shared" si="2"/>
        <v>Medio</v>
      </c>
      <c r="AL38" s="11">
        <f t="shared" si="3"/>
        <v>3</v>
      </c>
      <c r="AM38" s="11">
        <f t="shared" si="3"/>
        <v>0</v>
      </c>
      <c r="AN38" s="11">
        <f t="shared" si="3"/>
        <v>2</v>
      </c>
      <c r="AO38" s="11">
        <f t="shared" si="3"/>
        <v>2</v>
      </c>
      <c r="AP38" s="11">
        <f>IF(X38="",0,(LOOKUP(X38,Dispo,'[1]V. Seguridad'!$D$41:$D$45)*(LOOKUP(Y38,Tiempo,VTiempo))))</f>
        <v>3</v>
      </c>
      <c r="AQ38" s="11">
        <f t="shared" si="4"/>
        <v>3</v>
      </c>
      <c r="AR38" s="14" t="str">
        <f t="shared" si="5"/>
        <v>Alto</v>
      </c>
      <c r="AS38" s="1" t="str">
        <f>LOOKUP(U38,Clasifica,'[1]V. Seguridad'!$F$4:$F$18)</f>
        <v>REVISAR CON JURÍDICA</v>
      </c>
      <c r="AT38" s="1" t="str">
        <f>LOOKUP(U38,'[1]V. Seguridad'!$C$4:$C$18,'[1]V. Seguridad'!$E$4:$E$18)</f>
        <v>Otra norma legal o constitucional</v>
      </c>
      <c r="AU38" s="1" t="str">
        <f t="shared" si="6"/>
        <v>Otra norma legal o constitucional</v>
      </c>
      <c r="AV38" s="1" t="str">
        <f>LOOKUP(U38,'[1]V. Seguridad'!$C$4:$C$18,'[1]V. Seguridad'!$G$4:$G$18)</f>
        <v>REVISAR CON JURÍDICA</v>
      </c>
    </row>
    <row r="39" spans="2:48" ht="75" x14ac:dyDescent="0.25">
      <c r="B39" s="1" t="s">
        <v>79</v>
      </c>
      <c r="C39" s="1" t="s">
        <v>62</v>
      </c>
      <c r="D39" s="1" t="s">
        <v>436</v>
      </c>
      <c r="E39" s="1" t="s">
        <v>414</v>
      </c>
      <c r="F39" s="1" t="s">
        <v>415</v>
      </c>
      <c r="G39" s="1" t="s">
        <v>437</v>
      </c>
      <c r="H39" s="1" t="s">
        <v>394</v>
      </c>
      <c r="I39" s="1" t="s">
        <v>141</v>
      </c>
      <c r="J39" s="1" t="s">
        <v>8</v>
      </c>
      <c r="K39" s="1" t="s">
        <v>5</v>
      </c>
      <c r="L39" s="1" t="s">
        <v>15</v>
      </c>
      <c r="M39" s="1" t="s">
        <v>17</v>
      </c>
      <c r="N39" s="1">
        <v>2012</v>
      </c>
      <c r="O39" s="1" t="s">
        <v>440</v>
      </c>
      <c r="P39" s="1" t="s">
        <v>441</v>
      </c>
      <c r="Q39" s="1" t="s">
        <v>417</v>
      </c>
      <c r="R39" s="11" t="s">
        <v>398</v>
      </c>
      <c r="S39" s="11" t="s">
        <v>398</v>
      </c>
      <c r="T39" s="11" t="s">
        <v>398</v>
      </c>
      <c r="U39" s="1" t="s">
        <v>399</v>
      </c>
      <c r="W39" s="1" t="s">
        <v>400</v>
      </c>
      <c r="X39" s="1" t="s">
        <v>410</v>
      </c>
      <c r="Y39" s="1" t="s">
        <v>408</v>
      </c>
      <c r="Z39" s="1" t="s">
        <v>403</v>
      </c>
      <c r="AA39" s="1" t="s">
        <v>403</v>
      </c>
      <c r="AB39" s="1" t="s">
        <v>439</v>
      </c>
      <c r="AC39" s="12">
        <v>43521</v>
      </c>
      <c r="AD39" s="13" t="str">
        <f t="shared" si="0"/>
        <v>ACTIVO CALIFICADO</v>
      </c>
      <c r="AE39" s="11">
        <f t="shared" si="7"/>
        <v>5</v>
      </c>
      <c r="AF39" s="11">
        <f t="shared" si="7"/>
        <v>5</v>
      </c>
      <c r="AG39" s="11">
        <f t="shared" si="7"/>
        <v>5</v>
      </c>
      <c r="AH39" s="11" t="str">
        <f>LOOKUP(U39,Clasifica,'[1]V. Seguridad'!$D$4:$D$18)</f>
        <v>Alto</v>
      </c>
      <c r="AI39" s="11" t="e">
        <f>LOOKUP(V39,HWSW,'[1]V. Seguridad'!$E$22:$E$25)</f>
        <v>#N/A</v>
      </c>
      <c r="AJ39" s="11" t="str">
        <f>LOOKUP(W39,'[1]V. Seguridad'!$C$31:$C$35,'[1]V. Seguridad'!$E$31:$E$35)</f>
        <v>Medio</v>
      </c>
      <c r="AK39" s="11" t="str">
        <f t="shared" si="2"/>
        <v>Medio</v>
      </c>
      <c r="AL39" s="11">
        <f t="shared" si="3"/>
        <v>3</v>
      </c>
      <c r="AM39" s="11">
        <f t="shared" si="3"/>
        <v>0</v>
      </c>
      <c r="AN39" s="11">
        <f t="shared" si="3"/>
        <v>2</v>
      </c>
      <c r="AO39" s="11">
        <f t="shared" si="3"/>
        <v>2</v>
      </c>
      <c r="AP39" s="11">
        <f>IF(X39="",0,(LOOKUP(X39,Dispo,'[1]V. Seguridad'!$D$41:$D$45)*(LOOKUP(Y39,Tiempo,VTiempo))))</f>
        <v>3</v>
      </c>
      <c r="AQ39" s="11">
        <f t="shared" si="4"/>
        <v>3</v>
      </c>
      <c r="AR39" s="14" t="str">
        <f t="shared" si="5"/>
        <v>Alto</v>
      </c>
      <c r="AS39" s="1" t="str">
        <f>LOOKUP(U39,Clasifica,'[1]V. Seguridad'!$F$4:$F$18)</f>
        <v>REVISAR CON JURÍDICA</v>
      </c>
      <c r="AT39" s="1" t="str">
        <f>LOOKUP(U39,'[1]V. Seguridad'!$C$4:$C$18,'[1]V. Seguridad'!$E$4:$E$18)</f>
        <v>Otra norma legal o constitucional</v>
      </c>
      <c r="AU39" s="1" t="str">
        <f t="shared" si="6"/>
        <v>Otra norma legal o constitucional</v>
      </c>
      <c r="AV39" s="1" t="str">
        <f>LOOKUP(U39,'[1]V. Seguridad'!$C$4:$C$18,'[1]V. Seguridad'!$G$4:$G$18)</f>
        <v>REVISAR CON JURÍDICA</v>
      </c>
    </row>
    <row r="40" spans="2:48" ht="75" x14ac:dyDescent="0.25">
      <c r="B40" s="1" t="s">
        <v>80</v>
      </c>
      <c r="C40" s="1" t="s">
        <v>62</v>
      </c>
      <c r="D40" s="1" t="s">
        <v>436</v>
      </c>
      <c r="E40" s="1" t="s">
        <v>414</v>
      </c>
      <c r="F40" s="1" t="s">
        <v>415</v>
      </c>
      <c r="G40" s="1" t="s">
        <v>437</v>
      </c>
      <c r="H40" s="1" t="s">
        <v>394</v>
      </c>
      <c r="I40" s="1" t="s">
        <v>142</v>
      </c>
      <c r="J40" s="1" t="s">
        <v>8</v>
      </c>
      <c r="K40" s="1" t="s">
        <v>5</v>
      </c>
      <c r="L40" s="1" t="s">
        <v>15</v>
      </c>
      <c r="M40" s="1" t="s">
        <v>17</v>
      </c>
      <c r="N40" s="1">
        <v>2012</v>
      </c>
      <c r="O40" s="1" t="s">
        <v>440</v>
      </c>
      <c r="P40" s="1" t="s">
        <v>433</v>
      </c>
      <c r="Q40" s="1" t="s">
        <v>417</v>
      </c>
      <c r="R40" s="11" t="s">
        <v>398</v>
      </c>
      <c r="S40" s="11" t="s">
        <v>398</v>
      </c>
      <c r="T40" s="11" t="s">
        <v>398</v>
      </c>
      <c r="U40" s="1" t="s">
        <v>399</v>
      </c>
      <c r="W40" s="1" t="s">
        <v>400</v>
      </c>
      <c r="X40" s="1" t="s">
        <v>406</v>
      </c>
      <c r="Y40" s="1" t="s">
        <v>426</v>
      </c>
      <c r="Z40" s="1" t="s">
        <v>403</v>
      </c>
      <c r="AA40" s="1" t="s">
        <v>403</v>
      </c>
      <c r="AB40" s="1" t="s">
        <v>439</v>
      </c>
      <c r="AC40" s="12">
        <v>43521</v>
      </c>
      <c r="AD40" s="13" t="str">
        <f t="shared" si="0"/>
        <v>ACTIVO CALIFICADO</v>
      </c>
      <c r="AE40" s="11">
        <f t="shared" si="7"/>
        <v>5</v>
      </c>
      <c r="AF40" s="11">
        <f t="shared" si="7"/>
        <v>5</v>
      </c>
      <c r="AG40" s="11">
        <f t="shared" si="7"/>
        <v>5</v>
      </c>
      <c r="AH40" s="11" t="str">
        <f>LOOKUP(U40,Clasifica,'[1]V. Seguridad'!$D$4:$D$18)</f>
        <v>Alto</v>
      </c>
      <c r="AI40" s="11" t="e">
        <f>LOOKUP(V40,HWSW,'[1]V. Seguridad'!$E$22:$E$25)</f>
        <v>#N/A</v>
      </c>
      <c r="AJ40" s="11" t="str">
        <f>LOOKUP(W40,'[1]V. Seguridad'!$C$31:$C$35,'[1]V. Seguridad'!$E$31:$E$35)</f>
        <v>Medio</v>
      </c>
      <c r="AK40" s="11" t="str">
        <f t="shared" si="2"/>
        <v>Bajo</v>
      </c>
      <c r="AL40" s="11">
        <f t="shared" si="3"/>
        <v>3</v>
      </c>
      <c r="AM40" s="11">
        <f t="shared" si="3"/>
        <v>0</v>
      </c>
      <c r="AN40" s="11">
        <f t="shared" si="3"/>
        <v>2</v>
      </c>
      <c r="AO40" s="11">
        <f t="shared" si="3"/>
        <v>1</v>
      </c>
      <c r="AP40" s="11">
        <f>IF(X40="",0,(LOOKUP(X40,Dispo,'[1]V. Seguridad'!$D$41:$D$45)*(LOOKUP(Y40,Tiempo,VTiempo))))</f>
        <v>1.5</v>
      </c>
      <c r="AQ40" s="11">
        <f t="shared" si="4"/>
        <v>3</v>
      </c>
      <c r="AR40" s="14" t="str">
        <f t="shared" si="5"/>
        <v>Alto</v>
      </c>
      <c r="AS40" s="1" t="str">
        <f>LOOKUP(U40,Clasifica,'[1]V. Seguridad'!$F$4:$F$18)</f>
        <v>REVISAR CON JURÍDICA</v>
      </c>
      <c r="AT40" s="1" t="str">
        <f>LOOKUP(U40,'[1]V. Seguridad'!$C$4:$C$18,'[1]V. Seguridad'!$E$4:$E$18)</f>
        <v>Otra norma legal o constitucional</v>
      </c>
      <c r="AU40" s="1" t="str">
        <f t="shared" si="6"/>
        <v>Otra norma legal o constitucional</v>
      </c>
      <c r="AV40" s="1" t="str">
        <f>LOOKUP(U40,'[1]V. Seguridad'!$C$4:$C$18,'[1]V. Seguridad'!$G$4:$G$18)</f>
        <v>REVISAR CON JURÍDICA</v>
      </c>
    </row>
    <row r="41" spans="2:48" ht="75" x14ac:dyDescent="0.25">
      <c r="B41" s="1" t="s">
        <v>81</v>
      </c>
      <c r="C41" s="1" t="s">
        <v>62</v>
      </c>
      <c r="D41" s="1" t="s">
        <v>436</v>
      </c>
      <c r="E41" s="1" t="s">
        <v>414</v>
      </c>
      <c r="F41" s="1" t="s">
        <v>415</v>
      </c>
      <c r="G41" s="1" t="s">
        <v>437</v>
      </c>
      <c r="H41" s="1" t="s">
        <v>394</v>
      </c>
      <c r="I41" s="1" t="s">
        <v>143</v>
      </c>
      <c r="J41" s="1" t="s">
        <v>8</v>
      </c>
      <c r="K41" s="1" t="s">
        <v>5</v>
      </c>
      <c r="L41" s="1" t="s">
        <v>15</v>
      </c>
      <c r="M41" s="1" t="s">
        <v>17</v>
      </c>
      <c r="N41" s="1">
        <v>2012</v>
      </c>
      <c r="O41" s="1" t="s">
        <v>440</v>
      </c>
      <c r="P41" s="1" t="s">
        <v>433</v>
      </c>
      <c r="Q41" s="1" t="s">
        <v>417</v>
      </c>
      <c r="R41" s="11" t="s">
        <v>398</v>
      </c>
      <c r="S41" s="11" t="s">
        <v>398</v>
      </c>
      <c r="T41" s="11" t="s">
        <v>398</v>
      </c>
      <c r="U41" s="1" t="s">
        <v>399</v>
      </c>
      <c r="W41" s="1" t="s">
        <v>400</v>
      </c>
      <c r="X41" s="1" t="s">
        <v>410</v>
      </c>
      <c r="Y41" s="1" t="s">
        <v>426</v>
      </c>
      <c r="Z41" s="1" t="s">
        <v>403</v>
      </c>
      <c r="AA41" s="1" t="s">
        <v>403</v>
      </c>
      <c r="AB41" s="1" t="s">
        <v>439</v>
      </c>
      <c r="AC41" s="12">
        <v>43521</v>
      </c>
      <c r="AD41" s="13" t="str">
        <f t="shared" si="0"/>
        <v>ACTIVO CALIFICADO</v>
      </c>
      <c r="AE41" s="11">
        <f t="shared" si="7"/>
        <v>5</v>
      </c>
      <c r="AF41" s="11">
        <f t="shared" si="7"/>
        <v>5</v>
      </c>
      <c r="AG41" s="11">
        <f t="shared" si="7"/>
        <v>5</v>
      </c>
      <c r="AH41" s="11" t="str">
        <f>LOOKUP(U41,Clasifica,'[1]V. Seguridad'!$D$4:$D$18)</f>
        <v>Alto</v>
      </c>
      <c r="AI41" s="11" t="e">
        <f>LOOKUP(V41,HWSW,'[1]V. Seguridad'!$E$22:$E$25)</f>
        <v>#N/A</v>
      </c>
      <c r="AJ41" s="11" t="str">
        <f>LOOKUP(W41,'[1]V. Seguridad'!$C$31:$C$35,'[1]V. Seguridad'!$E$31:$E$35)</f>
        <v>Medio</v>
      </c>
      <c r="AK41" s="11" t="str">
        <f t="shared" si="2"/>
        <v>Medio</v>
      </c>
      <c r="AL41" s="11">
        <f t="shared" si="3"/>
        <v>3</v>
      </c>
      <c r="AM41" s="11">
        <f t="shared" si="3"/>
        <v>0</v>
      </c>
      <c r="AN41" s="11">
        <f t="shared" si="3"/>
        <v>2</v>
      </c>
      <c r="AO41" s="11">
        <f t="shared" si="3"/>
        <v>2</v>
      </c>
      <c r="AP41" s="11">
        <f>IF(X41="",0,(LOOKUP(X41,Dispo,'[1]V. Seguridad'!$D$41:$D$45)*(LOOKUP(Y41,Tiempo,VTiempo))))</f>
        <v>2.25</v>
      </c>
      <c r="AQ41" s="11">
        <f t="shared" si="4"/>
        <v>3</v>
      </c>
      <c r="AR41" s="14" t="str">
        <f t="shared" si="5"/>
        <v>Alto</v>
      </c>
      <c r="AS41" s="1" t="str">
        <f>LOOKUP(U41,Clasifica,'[1]V. Seguridad'!$F$4:$F$18)</f>
        <v>REVISAR CON JURÍDICA</v>
      </c>
      <c r="AT41" s="1" t="str">
        <f>LOOKUP(U41,'[1]V. Seguridad'!$C$4:$C$18,'[1]V. Seguridad'!$E$4:$E$18)</f>
        <v>Otra norma legal o constitucional</v>
      </c>
      <c r="AU41" s="1" t="str">
        <f t="shared" si="6"/>
        <v>Otra norma legal o constitucional</v>
      </c>
      <c r="AV41" s="1" t="str">
        <f>LOOKUP(U41,'[1]V. Seguridad'!$C$4:$C$18,'[1]V. Seguridad'!$G$4:$G$18)</f>
        <v>REVISAR CON JURÍDICA</v>
      </c>
    </row>
    <row r="42" spans="2:48" ht="45" x14ac:dyDescent="0.25">
      <c r="B42" s="1" t="s">
        <v>82</v>
      </c>
      <c r="C42" s="1" t="s">
        <v>12</v>
      </c>
      <c r="D42" s="1" t="s">
        <v>446</v>
      </c>
      <c r="E42" s="1" t="s">
        <v>414</v>
      </c>
      <c r="F42" s="1" t="s">
        <v>415</v>
      </c>
      <c r="G42" s="1" t="s">
        <v>447</v>
      </c>
      <c r="H42" s="1" t="s">
        <v>394</v>
      </c>
      <c r="I42" s="1" t="s">
        <v>144</v>
      </c>
      <c r="J42" s="1" t="s">
        <v>8</v>
      </c>
      <c r="K42" s="1" t="s">
        <v>5</v>
      </c>
      <c r="L42" s="1" t="s">
        <v>15</v>
      </c>
      <c r="M42" s="1" t="s">
        <v>17</v>
      </c>
      <c r="N42" s="1">
        <v>2012</v>
      </c>
      <c r="O42" s="1" t="s">
        <v>395</v>
      </c>
      <c r="P42" s="1" t="s">
        <v>448</v>
      </c>
      <c r="Q42" s="1" t="s">
        <v>449</v>
      </c>
      <c r="R42" s="11" t="s">
        <v>398</v>
      </c>
      <c r="S42" s="11" t="s">
        <v>398</v>
      </c>
      <c r="T42" s="11" t="s">
        <v>398</v>
      </c>
      <c r="U42" s="1" t="s">
        <v>399</v>
      </c>
      <c r="W42" s="1" t="s">
        <v>400</v>
      </c>
      <c r="X42" s="1" t="s">
        <v>406</v>
      </c>
      <c r="Y42" s="1" t="s">
        <v>402</v>
      </c>
      <c r="Z42" s="1" t="s">
        <v>403</v>
      </c>
      <c r="AA42" s="1" t="s">
        <v>403</v>
      </c>
      <c r="AB42" s="1" t="s">
        <v>450</v>
      </c>
      <c r="AC42" s="12">
        <v>43536</v>
      </c>
      <c r="AD42" s="13" t="str">
        <f t="shared" si="0"/>
        <v>ACTIVO CALIFICADO</v>
      </c>
      <c r="AE42" s="11">
        <f t="shared" si="7"/>
        <v>5</v>
      </c>
      <c r="AF42" s="11">
        <f t="shared" si="7"/>
        <v>5</v>
      </c>
      <c r="AG42" s="11">
        <f t="shared" si="7"/>
        <v>5</v>
      </c>
      <c r="AH42" s="11" t="str">
        <f>LOOKUP(U42,Clasifica,'[1]V. Seguridad'!$D$4:$D$18)</f>
        <v>Alto</v>
      </c>
      <c r="AI42" s="11" t="e">
        <f>LOOKUP(V42,HWSW,'[1]V. Seguridad'!$E$22:$E$25)</f>
        <v>#N/A</v>
      </c>
      <c r="AJ42" s="11" t="str">
        <f>LOOKUP(W42,'[1]V. Seguridad'!$C$31:$C$35,'[1]V. Seguridad'!$E$31:$E$35)</f>
        <v>Medio</v>
      </c>
      <c r="AK42" s="11" t="str">
        <f t="shared" si="2"/>
        <v>Bajo</v>
      </c>
      <c r="AL42" s="11">
        <f t="shared" si="3"/>
        <v>3</v>
      </c>
      <c r="AM42" s="11">
        <f t="shared" si="3"/>
        <v>0</v>
      </c>
      <c r="AN42" s="11">
        <f t="shared" si="3"/>
        <v>2</v>
      </c>
      <c r="AO42" s="11">
        <f t="shared" si="3"/>
        <v>1</v>
      </c>
      <c r="AP42" s="11">
        <f>IF(X42="",0,(LOOKUP(X42,Dispo,'[1]V. Seguridad'!$D$41:$D$45)*(LOOKUP(Y42,Tiempo,VTiempo))))</f>
        <v>1.25</v>
      </c>
      <c r="AQ42" s="11">
        <f t="shared" si="4"/>
        <v>3</v>
      </c>
      <c r="AR42" s="14" t="str">
        <f t="shared" si="5"/>
        <v>Alto</v>
      </c>
      <c r="AS42" s="1" t="str">
        <f>LOOKUP(U42,Clasifica,'[1]V. Seguridad'!$F$4:$F$18)</f>
        <v>REVISAR CON JURÍDICA</v>
      </c>
      <c r="AT42" s="1" t="str">
        <f>LOOKUP(U42,'[1]V. Seguridad'!$C$4:$C$18,'[1]V. Seguridad'!$E$4:$E$18)</f>
        <v>Otra norma legal o constitucional</v>
      </c>
      <c r="AU42" s="1" t="str">
        <f t="shared" si="6"/>
        <v>Otra norma legal o constitucional</v>
      </c>
      <c r="AV42" s="1" t="str">
        <f>LOOKUP(U42,'[1]V. Seguridad'!$C$4:$C$18,'[1]V. Seguridad'!$G$4:$G$18)</f>
        <v>REVISAR CON JURÍDICA</v>
      </c>
    </row>
    <row r="43" spans="2:48" ht="60" x14ac:dyDescent="0.25">
      <c r="B43" s="1" t="s">
        <v>83</v>
      </c>
      <c r="C43" s="1" t="s">
        <v>84</v>
      </c>
      <c r="D43" s="1" t="s">
        <v>446</v>
      </c>
      <c r="E43" s="1" t="s">
        <v>414</v>
      </c>
      <c r="F43" s="1" t="s">
        <v>415</v>
      </c>
      <c r="G43" s="1" t="s">
        <v>447</v>
      </c>
      <c r="H43" s="1" t="s">
        <v>394</v>
      </c>
      <c r="I43" s="1" t="s">
        <v>145</v>
      </c>
      <c r="J43" s="1" t="s">
        <v>8</v>
      </c>
      <c r="K43" s="1" t="s">
        <v>5</v>
      </c>
      <c r="L43" s="1" t="s">
        <v>14</v>
      </c>
      <c r="M43" s="1" t="s">
        <v>173</v>
      </c>
      <c r="N43" s="1">
        <v>2012</v>
      </c>
      <c r="O43" s="1" t="s">
        <v>395</v>
      </c>
      <c r="P43" s="1" t="s">
        <v>448</v>
      </c>
      <c r="Q43" s="1" t="s">
        <v>449</v>
      </c>
      <c r="R43" s="11" t="s">
        <v>398</v>
      </c>
      <c r="S43" s="11" t="s">
        <v>398</v>
      </c>
      <c r="T43" s="11" t="s">
        <v>398</v>
      </c>
      <c r="U43" s="1" t="s">
        <v>399</v>
      </c>
      <c r="W43" s="1" t="s">
        <v>400</v>
      </c>
      <c r="X43" s="1" t="s">
        <v>401</v>
      </c>
      <c r="Y43" s="1" t="s">
        <v>423</v>
      </c>
      <c r="Z43" s="1" t="s">
        <v>403</v>
      </c>
      <c r="AA43" s="1" t="s">
        <v>403</v>
      </c>
      <c r="AB43" s="1" t="s">
        <v>451</v>
      </c>
      <c r="AC43" s="12">
        <v>43536</v>
      </c>
      <c r="AD43" s="13" t="str">
        <f t="shared" si="0"/>
        <v>ACTIVO CALIFICADO</v>
      </c>
      <c r="AE43" s="11">
        <f t="shared" si="7"/>
        <v>5</v>
      </c>
      <c r="AF43" s="11">
        <f t="shared" si="7"/>
        <v>5</v>
      </c>
      <c r="AG43" s="11">
        <f t="shared" si="7"/>
        <v>5</v>
      </c>
      <c r="AH43" s="11" t="str">
        <f>LOOKUP(U43,Clasifica,'[1]V. Seguridad'!$D$4:$D$18)</f>
        <v>Alto</v>
      </c>
      <c r="AI43" s="11" t="e">
        <f>LOOKUP(V43,HWSW,'[1]V. Seguridad'!$E$22:$E$25)</f>
        <v>#N/A</v>
      </c>
      <c r="AJ43" s="11" t="str">
        <f>LOOKUP(W43,'[1]V. Seguridad'!$C$31:$C$35,'[1]V. Seguridad'!$E$31:$E$35)</f>
        <v>Medio</v>
      </c>
      <c r="AK43" s="11" t="str">
        <f t="shared" si="2"/>
        <v>Alto</v>
      </c>
      <c r="AL43" s="11">
        <f t="shared" si="3"/>
        <v>3</v>
      </c>
      <c r="AM43" s="11">
        <f t="shared" si="3"/>
        <v>0</v>
      </c>
      <c r="AN43" s="11">
        <f t="shared" si="3"/>
        <v>2</v>
      </c>
      <c r="AO43" s="11">
        <f t="shared" si="3"/>
        <v>3</v>
      </c>
      <c r="AP43" s="11">
        <f>IF(X43="",0,(LOOKUP(X43,Dispo,'[1]V. Seguridad'!$D$41:$D$45)*(LOOKUP(Y43,Tiempo,VTiempo))))</f>
        <v>4.5</v>
      </c>
      <c r="AQ43" s="11">
        <f t="shared" si="4"/>
        <v>3</v>
      </c>
      <c r="AR43" s="14" t="str">
        <f t="shared" si="5"/>
        <v>Alto</v>
      </c>
      <c r="AS43" s="1" t="str">
        <f>LOOKUP(U43,Clasifica,'[1]V. Seguridad'!$F$4:$F$18)</f>
        <v>REVISAR CON JURÍDICA</v>
      </c>
      <c r="AT43" s="1" t="str">
        <f>LOOKUP(U43,'[1]V. Seguridad'!$C$4:$C$18,'[1]V. Seguridad'!$E$4:$E$18)</f>
        <v>Otra norma legal o constitucional</v>
      </c>
      <c r="AU43" s="1" t="str">
        <f t="shared" si="6"/>
        <v>Otra norma legal o constitucional</v>
      </c>
      <c r="AV43" s="1" t="str">
        <f>LOOKUP(U43,'[1]V. Seguridad'!$C$4:$C$18,'[1]V. Seguridad'!$G$4:$G$18)</f>
        <v>REVISAR CON JURÍDICA</v>
      </c>
    </row>
    <row r="44" spans="2:48" ht="45" x14ac:dyDescent="0.25">
      <c r="B44" s="1" t="s">
        <v>85</v>
      </c>
      <c r="C44" s="1" t="s">
        <v>84</v>
      </c>
      <c r="D44" s="1" t="s">
        <v>446</v>
      </c>
      <c r="E44" s="1" t="s">
        <v>414</v>
      </c>
      <c r="F44" s="1" t="s">
        <v>415</v>
      </c>
      <c r="G44" s="1" t="s">
        <v>447</v>
      </c>
      <c r="H44" s="1" t="s">
        <v>394</v>
      </c>
      <c r="I44" s="1" t="s">
        <v>146</v>
      </c>
      <c r="J44" s="1" t="s">
        <v>8</v>
      </c>
      <c r="K44" s="1" t="s">
        <v>5</v>
      </c>
      <c r="L44" s="1" t="s">
        <v>14</v>
      </c>
      <c r="M44" s="1" t="s">
        <v>17</v>
      </c>
      <c r="N44" s="1">
        <v>2012</v>
      </c>
      <c r="O44" s="1" t="s">
        <v>395</v>
      </c>
      <c r="P44" s="1" t="s">
        <v>448</v>
      </c>
      <c r="Q44" s="1" t="s">
        <v>449</v>
      </c>
      <c r="R44" s="11" t="s">
        <v>398</v>
      </c>
      <c r="S44" s="11" t="s">
        <v>398</v>
      </c>
      <c r="T44" s="11" t="s">
        <v>398</v>
      </c>
      <c r="U44" s="1" t="s">
        <v>399</v>
      </c>
      <c r="W44" s="1" t="s">
        <v>400</v>
      </c>
      <c r="X44" s="1" t="s">
        <v>401</v>
      </c>
      <c r="Y44" s="1" t="s">
        <v>423</v>
      </c>
      <c r="Z44" s="1" t="s">
        <v>403</v>
      </c>
      <c r="AA44" s="1" t="s">
        <v>403</v>
      </c>
      <c r="AB44" s="1" t="s">
        <v>451</v>
      </c>
      <c r="AC44" s="12">
        <v>43536</v>
      </c>
      <c r="AD44" s="13" t="str">
        <f t="shared" si="0"/>
        <v>ACTIVO CALIFICADO</v>
      </c>
      <c r="AE44" s="11">
        <f t="shared" si="7"/>
        <v>5</v>
      </c>
      <c r="AF44" s="11">
        <f t="shared" si="7"/>
        <v>5</v>
      </c>
      <c r="AG44" s="11">
        <f t="shared" si="7"/>
        <v>5</v>
      </c>
      <c r="AH44" s="11" t="str">
        <f>LOOKUP(U44,Clasifica,'[1]V. Seguridad'!$D$4:$D$18)</f>
        <v>Alto</v>
      </c>
      <c r="AI44" s="11" t="e">
        <f>LOOKUP(V44,HWSW,'[1]V. Seguridad'!$E$22:$E$25)</f>
        <v>#N/A</v>
      </c>
      <c r="AJ44" s="11" t="str">
        <f>LOOKUP(W44,'[1]V. Seguridad'!$C$31:$C$35,'[1]V. Seguridad'!$E$31:$E$35)</f>
        <v>Medio</v>
      </c>
      <c r="AK44" s="11" t="str">
        <f t="shared" si="2"/>
        <v>Alto</v>
      </c>
      <c r="AL44" s="11">
        <f t="shared" si="3"/>
        <v>3</v>
      </c>
      <c r="AM44" s="11">
        <f t="shared" si="3"/>
        <v>0</v>
      </c>
      <c r="AN44" s="11">
        <f t="shared" si="3"/>
        <v>2</v>
      </c>
      <c r="AO44" s="11">
        <f t="shared" si="3"/>
        <v>3</v>
      </c>
      <c r="AP44" s="11">
        <f>IF(X44="",0,(LOOKUP(X44,Dispo,'[1]V. Seguridad'!$D$41:$D$45)*(LOOKUP(Y44,Tiempo,VTiempo))))</f>
        <v>4.5</v>
      </c>
      <c r="AQ44" s="11">
        <f t="shared" si="4"/>
        <v>3</v>
      </c>
      <c r="AR44" s="14" t="str">
        <f t="shared" si="5"/>
        <v>Alto</v>
      </c>
      <c r="AS44" s="1" t="str">
        <f>LOOKUP(U44,Clasifica,'[1]V. Seguridad'!$F$4:$F$18)</f>
        <v>REVISAR CON JURÍDICA</v>
      </c>
      <c r="AT44" s="1" t="str">
        <f>LOOKUP(U44,'[1]V. Seguridad'!$C$4:$C$18,'[1]V. Seguridad'!$E$4:$E$18)</f>
        <v>Otra norma legal o constitucional</v>
      </c>
      <c r="AU44" s="1" t="str">
        <f t="shared" si="6"/>
        <v>Otra norma legal o constitucional</v>
      </c>
      <c r="AV44" s="1" t="str">
        <f>LOOKUP(U44,'[1]V. Seguridad'!$C$4:$C$18,'[1]V. Seguridad'!$G$4:$G$18)</f>
        <v>REVISAR CON JURÍDICA</v>
      </c>
    </row>
    <row r="45" spans="2:48" ht="45" x14ac:dyDescent="0.25">
      <c r="B45" s="1" t="s">
        <v>86</v>
      </c>
      <c r="C45" s="1" t="s">
        <v>27</v>
      </c>
      <c r="D45" s="1" t="s">
        <v>446</v>
      </c>
      <c r="E45" s="1" t="s">
        <v>414</v>
      </c>
      <c r="F45" s="1" t="s">
        <v>415</v>
      </c>
      <c r="G45" s="1" t="s">
        <v>447</v>
      </c>
      <c r="H45" s="1" t="s">
        <v>394</v>
      </c>
      <c r="I45" s="1" t="s">
        <v>148</v>
      </c>
      <c r="J45" s="1" t="s">
        <v>8</v>
      </c>
      <c r="K45" s="1" t="s">
        <v>5</v>
      </c>
      <c r="L45" s="1" t="s">
        <v>15</v>
      </c>
      <c r="M45" s="1" t="s">
        <v>17</v>
      </c>
      <c r="N45" s="1">
        <v>2012</v>
      </c>
      <c r="O45" s="1" t="s">
        <v>395</v>
      </c>
      <c r="P45" s="1" t="s">
        <v>448</v>
      </c>
      <c r="Q45" s="1" t="s">
        <v>449</v>
      </c>
      <c r="R45" s="11" t="s">
        <v>398</v>
      </c>
      <c r="S45" s="11" t="s">
        <v>398</v>
      </c>
      <c r="T45" s="11" t="s">
        <v>398</v>
      </c>
      <c r="U45" s="1" t="s">
        <v>399</v>
      </c>
      <c r="W45" s="15" t="s">
        <v>427</v>
      </c>
      <c r="X45" s="1" t="s">
        <v>401</v>
      </c>
      <c r="Y45" s="1" t="s">
        <v>402</v>
      </c>
      <c r="Z45" s="1" t="s">
        <v>403</v>
      </c>
      <c r="AA45" s="1" t="s">
        <v>403</v>
      </c>
      <c r="AB45" s="1" t="s">
        <v>452</v>
      </c>
      <c r="AC45" s="12">
        <v>43536</v>
      </c>
      <c r="AD45" s="13" t="str">
        <f t="shared" si="0"/>
        <v>ACTIVO CALIFICADO</v>
      </c>
      <c r="AE45" s="11">
        <f t="shared" si="7"/>
        <v>5</v>
      </c>
      <c r="AF45" s="11">
        <f t="shared" si="7"/>
        <v>5</v>
      </c>
      <c r="AG45" s="11">
        <f t="shared" si="7"/>
        <v>5</v>
      </c>
      <c r="AH45" s="11" t="str">
        <f>LOOKUP(U45,Clasifica,'[1]V. Seguridad'!$D$4:$D$18)</f>
        <v>Alto</v>
      </c>
      <c r="AI45" s="11" t="e">
        <f>LOOKUP(V45,HWSW,'[1]V. Seguridad'!$E$22:$E$25)</f>
        <v>#N/A</v>
      </c>
      <c r="AJ45" s="11" t="str">
        <f>LOOKUP(W45,'[1]V. Seguridad'!$C$31:$C$35,'[1]V. Seguridad'!$E$31:$E$35)</f>
        <v>Bajo</v>
      </c>
      <c r="AK45" s="11" t="str">
        <f t="shared" si="2"/>
        <v>Medio</v>
      </c>
      <c r="AL45" s="11">
        <f t="shared" si="3"/>
        <v>3</v>
      </c>
      <c r="AM45" s="11">
        <f t="shared" si="3"/>
        <v>0</v>
      </c>
      <c r="AN45" s="11">
        <f t="shared" si="3"/>
        <v>1</v>
      </c>
      <c r="AO45" s="11">
        <f t="shared" si="3"/>
        <v>2</v>
      </c>
      <c r="AP45" s="11">
        <f>IF(X45="",0,(LOOKUP(X45,Dispo,'[1]V. Seguridad'!$D$41:$D$45)*(LOOKUP(Y45,Tiempo,VTiempo))))</f>
        <v>2.5</v>
      </c>
      <c r="AQ45" s="11">
        <f t="shared" si="4"/>
        <v>3</v>
      </c>
      <c r="AR45" s="14" t="str">
        <f t="shared" si="5"/>
        <v>Alto</v>
      </c>
      <c r="AS45" s="1" t="str">
        <f>LOOKUP(U45,Clasifica,'[1]V. Seguridad'!$F$4:$F$18)</f>
        <v>REVISAR CON JURÍDICA</v>
      </c>
      <c r="AT45" s="1" t="str">
        <f>LOOKUP(U45,'[1]V. Seguridad'!$C$4:$C$18,'[1]V. Seguridad'!$E$4:$E$18)</f>
        <v>Otra norma legal o constitucional</v>
      </c>
      <c r="AU45" s="1" t="str">
        <f t="shared" si="6"/>
        <v>Otra norma legal o constitucional</v>
      </c>
      <c r="AV45" s="1" t="str">
        <f>LOOKUP(U45,'[1]V. Seguridad'!$C$4:$C$18,'[1]V. Seguridad'!$G$4:$G$18)</f>
        <v>REVISAR CON JURÍDICA</v>
      </c>
    </row>
    <row r="46" spans="2:48" ht="75" x14ac:dyDescent="0.25">
      <c r="B46" s="1" t="s">
        <v>87</v>
      </c>
      <c r="C46" s="1" t="s">
        <v>53</v>
      </c>
      <c r="D46" s="1" t="s">
        <v>446</v>
      </c>
      <c r="E46" s="1" t="s">
        <v>414</v>
      </c>
      <c r="F46" s="1" t="s">
        <v>415</v>
      </c>
      <c r="G46" s="1" t="s">
        <v>447</v>
      </c>
      <c r="H46" s="1" t="s">
        <v>394</v>
      </c>
      <c r="I46" s="1" t="s">
        <v>149</v>
      </c>
      <c r="J46" s="1" t="s">
        <v>8</v>
      </c>
      <c r="K46" s="1" t="s">
        <v>5</v>
      </c>
      <c r="L46" s="1" t="s">
        <v>182</v>
      </c>
      <c r="M46" s="1" t="s">
        <v>174</v>
      </c>
      <c r="N46" s="1">
        <v>2012</v>
      </c>
      <c r="O46" s="1" t="s">
        <v>405</v>
      </c>
      <c r="P46" s="1" t="s">
        <v>448</v>
      </c>
      <c r="Q46" s="1" t="s">
        <v>449</v>
      </c>
      <c r="R46" s="11" t="s">
        <v>398</v>
      </c>
      <c r="S46" s="11" t="s">
        <v>398</v>
      </c>
      <c r="T46" s="11" t="s">
        <v>398</v>
      </c>
      <c r="U46" s="1" t="s">
        <v>399</v>
      </c>
      <c r="W46" s="1" t="s">
        <v>400</v>
      </c>
      <c r="X46" s="1" t="s">
        <v>401</v>
      </c>
      <c r="Y46" s="1" t="s">
        <v>402</v>
      </c>
      <c r="Z46" s="1" t="s">
        <v>403</v>
      </c>
      <c r="AA46" s="1" t="s">
        <v>403</v>
      </c>
      <c r="AB46" s="1" t="s">
        <v>451</v>
      </c>
      <c r="AC46" s="12">
        <v>43536</v>
      </c>
      <c r="AD46" s="13" t="str">
        <f t="shared" si="0"/>
        <v>ACTIVO CALIFICADO</v>
      </c>
      <c r="AE46" s="11">
        <f t="shared" si="7"/>
        <v>5</v>
      </c>
      <c r="AF46" s="11">
        <f t="shared" si="7"/>
        <v>5</v>
      </c>
      <c r="AG46" s="11">
        <f t="shared" si="7"/>
        <v>5</v>
      </c>
      <c r="AH46" s="11" t="str">
        <f>LOOKUP(U46,Clasifica,'[1]V. Seguridad'!$D$4:$D$18)</f>
        <v>Alto</v>
      </c>
      <c r="AI46" s="11" t="e">
        <f>LOOKUP(V46,HWSW,'[1]V. Seguridad'!$E$22:$E$25)</f>
        <v>#N/A</v>
      </c>
      <c r="AJ46" s="11" t="str">
        <f>LOOKUP(W46,'[1]V. Seguridad'!$C$31:$C$35,'[1]V. Seguridad'!$E$31:$E$35)</f>
        <v>Medio</v>
      </c>
      <c r="AK46" s="11" t="str">
        <f t="shared" si="2"/>
        <v>Medio</v>
      </c>
      <c r="AL46" s="11">
        <f t="shared" si="3"/>
        <v>3</v>
      </c>
      <c r="AM46" s="11">
        <f t="shared" si="3"/>
        <v>0</v>
      </c>
      <c r="AN46" s="11">
        <f t="shared" si="3"/>
        <v>2</v>
      </c>
      <c r="AO46" s="11">
        <f t="shared" si="3"/>
        <v>2</v>
      </c>
      <c r="AP46" s="11">
        <f>IF(X46="",0,(LOOKUP(X46,Dispo,'[1]V. Seguridad'!$D$41:$D$45)*(LOOKUP(Y46,Tiempo,VTiempo))))</f>
        <v>2.5</v>
      </c>
      <c r="AQ46" s="11">
        <f t="shared" si="4"/>
        <v>3</v>
      </c>
      <c r="AR46" s="14" t="str">
        <f t="shared" si="5"/>
        <v>Alto</v>
      </c>
      <c r="AS46" s="1" t="str">
        <f>LOOKUP(U46,Clasifica,'[1]V. Seguridad'!$F$4:$F$18)</f>
        <v>REVISAR CON JURÍDICA</v>
      </c>
      <c r="AT46" s="1" t="str">
        <f>LOOKUP(U46,'[1]V. Seguridad'!$C$4:$C$18,'[1]V. Seguridad'!$E$4:$E$18)</f>
        <v>Otra norma legal o constitucional</v>
      </c>
      <c r="AU46" s="1" t="str">
        <f t="shared" si="6"/>
        <v>Otra norma legal o constitucional</v>
      </c>
      <c r="AV46" s="1" t="str">
        <f>LOOKUP(U46,'[1]V. Seguridad'!$C$4:$C$18,'[1]V. Seguridad'!$G$4:$G$18)</f>
        <v>REVISAR CON JURÍDICA</v>
      </c>
    </row>
    <row r="47" spans="2:48" ht="60" x14ac:dyDescent="0.25">
      <c r="B47" s="1" t="s">
        <v>88</v>
      </c>
      <c r="C47" s="1" t="s">
        <v>89</v>
      </c>
      <c r="D47" s="1" t="s">
        <v>446</v>
      </c>
      <c r="E47" s="1" t="s">
        <v>414</v>
      </c>
      <c r="F47" s="1" t="s">
        <v>415</v>
      </c>
      <c r="G47" s="1" t="s">
        <v>447</v>
      </c>
      <c r="H47" s="1" t="s">
        <v>394</v>
      </c>
      <c r="I47" s="1" t="s">
        <v>150</v>
      </c>
      <c r="J47" s="1" t="s">
        <v>8</v>
      </c>
      <c r="K47" s="1" t="s">
        <v>5</v>
      </c>
      <c r="L47" s="1" t="s">
        <v>15</v>
      </c>
      <c r="M47" s="1" t="s">
        <v>175</v>
      </c>
      <c r="N47" s="1">
        <v>2012</v>
      </c>
      <c r="O47" s="1" t="s">
        <v>395</v>
      </c>
      <c r="P47" s="1" t="s">
        <v>448</v>
      </c>
      <c r="Q47" s="1" t="s">
        <v>453</v>
      </c>
      <c r="R47" s="11" t="s">
        <v>398</v>
      </c>
      <c r="S47" s="11" t="s">
        <v>398</v>
      </c>
      <c r="T47" s="11" t="s">
        <v>398</v>
      </c>
      <c r="U47" s="1" t="s">
        <v>399</v>
      </c>
      <c r="W47" s="15" t="s">
        <v>400</v>
      </c>
      <c r="X47" s="1" t="s">
        <v>425</v>
      </c>
      <c r="Y47" s="1" t="s">
        <v>402</v>
      </c>
      <c r="Z47" s="1" t="s">
        <v>403</v>
      </c>
      <c r="AA47" s="1" t="s">
        <v>403</v>
      </c>
      <c r="AB47" s="1" t="s">
        <v>451</v>
      </c>
      <c r="AC47" s="12">
        <v>43536</v>
      </c>
      <c r="AD47" s="13" t="str">
        <f t="shared" si="0"/>
        <v>ACTIVO CALIFICADO</v>
      </c>
      <c r="AE47" s="11">
        <f t="shared" si="7"/>
        <v>5</v>
      </c>
      <c r="AF47" s="11">
        <f t="shared" si="7"/>
        <v>5</v>
      </c>
      <c r="AG47" s="11">
        <f t="shared" si="7"/>
        <v>5</v>
      </c>
      <c r="AH47" s="11" t="str">
        <f>LOOKUP(U47,Clasifica,'[1]V. Seguridad'!$D$4:$D$18)</f>
        <v>Alto</v>
      </c>
      <c r="AI47" s="11" t="e">
        <f>LOOKUP(V47,HWSW,'[1]V. Seguridad'!$E$22:$E$25)</f>
        <v>#N/A</v>
      </c>
      <c r="AJ47" s="11" t="str">
        <f>LOOKUP(W47,'[1]V. Seguridad'!$C$31:$C$35,'[1]V. Seguridad'!$E$31:$E$35)</f>
        <v>Medio</v>
      </c>
      <c r="AK47" s="11" t="str">
        <f t="shared" si="2"/>
        <v>Bajo</v>
      </c>
      <c r="AL47" s="11">
        <f t="shared" si="3"/>
        <v>3</v>
      </c>
      <c r="AM47" s="11">
        <f t="shared" si="3"/>
        <v>0</v>
      </c>
      <c r="AN47" s="11">
        <f t="shared" si="3"/>
        <v>2</v>
      </c>
      <c r="AO47" s="11">
        <f t="shared" si="3"/>
        <v>1</v>
      </c>
      <c r="AP47" s="11">
        <f>IF(X47="",0,(LOOKUP(X47,Dispo,'[1]V. Seguridad'!$D$41:$D$45)*(LOOKUP(Y47,Tiempo,VTiempo))))</f>
        <v>0.625</v>
      </c>
      <c r="AQ47" s="11">
        <f t="shared" si="4"/>
        <v>3</v>
      </c>
      <c r="AR47" s="14" t="str">
        <f t="shared" si="5"/>
        <v>Alto</v>
      </c>
      <c r="AS47" s="1" t="str">
        <f>LOOKUP(U47,Clasifica,'[1]V. Seguridad'!$F$4:$F$18)</f>
        <v>REVISAR CON JURÍDICA</v>
      </c>
      <c r="AT47" s="1" t="str">
        <f>LOOKUP(U47,'[1]V. Seguridad'!$C$4:$C$18,'[1]V. Seguridad'!$E$4:$E$18)</f>
        <v>Otra norma legal o constitucional</v>
      </c>
      <c r="AU47" s="1" t="str">
        <f t="shared" si="6"/>
        <v>Otra norma legal o constitucional</v>
      </c>
      <c r="AV47" s="1" t="str">
        <f>LOOKUP(U47,'[1]V. Seguridad'!$C$4:$C$18,'[1]V. Seguridad'!$G$4:$G$18)</f>
        <v>REVISAR CON JURÍDICA</v>
      </c>
    </row>
    <row r="48" spans="2:48" ht="60" x14ac:dyDescent="0.25">
      <c r="B48" s="1" t="s">
        <v>90</v>
      </c>
      <c r="C48" s="1" t="s">
        <v>89</v>
      </c>
      <c r="D48" s="1" t="s">
        <v>446</v>
      </c>
      <c r="E48" s="1" t="s">
        <v>414</v>
      </c>
      <c r="F48" s="1" t="s">
        <v>415</v>
      </c>
      <c r="G48" s="1" t="s">
        <v>447</v>
      </c>
      <c r="H48" s="1" t="s">
        <v>394</v>
      </c>
      <c r="I48" s="1" t="s">
        <v>151</v>
      </c>
      <c r="J48" s="1" t="s">
        <v>8</v>
      </c>
      <c r="K48" s="1" t="s">
        <v>5</v>
      </c>
      <c r="L48" s="1" t="s">
        <v>15</v>
      </c>
      <c r="M48" s="1" t="s">
        <v>175</v>
      </c>
      <c r="N48" s="1">
        <v>2012</v>
      </c>
      <c r="O48" s="1" t="s">
        <v>395</v>
      </c>
      <c r="P48" s="1" t="s">
        <v>448</v>
      </c>
      <c r="Q48" s="1" t="s">
        <v>453</v>
      </c>
      <c r="R48" s="11" t="s">
        <v>398</v>
      </c>
      <c r="S48" s="11" t="s">
        <v>398</v>
      </c>
      <c r="T48" s="11" t="s">
        <v>398</v>
      </c>
      <c r="U48" s="1" t="s">
        <v>399</v>
      </c>
      <c r="W48" s="15" t="s">
        <v>400</v>
      </c>
      <c r="X48" s="1" t="s">
        <v>425</v>
      </c>
      <c r="Y48" s="1" t="s">
        <v>402</v>
      </c>
      <c r="Z48" s="1" t="s">
        <v>403</v>
      </c>
      <c r="AA48" s="1" t="s">
        <v>403</v>
      </c>
      <c r="AB48" s="1" t="s">
        <v>451</v>
      </c>
      <c r="AC48" s="12">
        <v>43536</v>
      </c>
      <c r="AD48" s="13" t="str">
        <f t="shared" si="0"/>
        <v>ACTIVO CALIFICADO</v>
      </c>
      <c r="AE48" s="11">
        <f t="shared" si="7"/>
        <v>5</v>
      </c>
      <c r="AF48" s="11">
        <f t="shared" si="7"/>
        <v>5</v>
      </c>
      <c r="AG48" s="11">
        <f t="shared" si="7"/>
        <v>5</v>
      </c>
      <c r="AH48" s="11" t="str">
        <f>LOOKUP(U48,Clasifica,'[1]V. Seguridad'!$D$4:$D$18)</f>
        <v>Alto</v>
      </c>
      <c r="AI48" s="11" t="e">
        <f>LOOKUP(V48,HWSW,'[1]V. Seguridad'!$E$22:$E$25)</f>
        <v>#N/A</v>
      </c>
      <c r="AJ48" s="11" t="str">
        <f>LOOKUP(W48,'[1]V. Seguridad'!$C$31:$C$35,'[1]V. Seguridad'!$E$31:$E$35)</f>
        <v>Medio</v>
      </c>
      <c r="AK48" s="11" t="str">
        <f t="shared" si="2"/>
        <v>Bajo</v>
      </c>
      <c r="AL48" s="11">
        <f t="shared" ref="AL48:AO76" si="8">IF(U48="",0,IF(AH48="Bajo",1,IF(AH48="Medio",2,3)))</f>
        <v>3</v>
      </c>
      <c r="AM48" s="11">
        <f t="shared" si="8"/>
        <v>0</v>
      </c>
      <c r="AN48" s="11">
        <f t="shared" si="8"/>
        <v>2</v>
      </c>
      <c r="AO48" s="11">
        <f t="shared" si="8"/>
        <v>1</v>
      </c>
      <c r="AP48" s="11">
        <f>IF(X48="",0,(LOOKUP(X48,Dispo,'[1]V. Seguridad'!$D$41:$D$45)*(LOOKUP(Y48,Tiempo,VTiempo))))</f>
        <v>0.625</v>
      </c>
      <c r="AQ48" s="11">
        <f t="shared" si="4"/>
        <v>3</v>
      </c>
      <c r="AR48" s="14" t="str">
        <f t="shared" si="5"/>
        <v>Alto</v>
      </c>
      <c r="AS48" s="1" t="str">
        <f>LOOKUP(U48,Clasifica,'[1]V. Seguridad'!$F$4:$F$18)</f>
        <v>REVISAR CON JURÍDICA</v>
      </c>
      <c r="AT48" s="1" t="str">
        <f>LOOKUP(U48,'[1]V. Seguridad'!$C$4:$C$18,'[1]V. Seguridad'!$E$4:$E$18)</f>
        <v>Otra norma legal o constitucional</v>
      </c>
      <c r="AU48" s="1" t="str">
        <f t="shared" si="6"/>
        <v>Otra norma legal o constitucional</v>
      </c>
      <c r="AV48" s="1" t="str">
        <f>LOOKUP(U48,'[1]V. Seguridad'!$C$4:$C$18,'[1]V. Seguridad'!$G$4:$G$18)</f>
        <v>REVISAR CON JURÍDICA</v>
      </c>
    </row>
    <row r="49" spans="2:48" ht="60" x14ac:dyDescent="0.25">
      <c r="B49" s="1" t="s">
        <v>91</v>
      </c>
      <c r="C49" s="1" t="s">
        <v>89</v>
      </c>
      <c r="D49" s="1" t="s">
        <v>446</v>
      </c>
      <c r="E49" s="1" t="s">
        <v>414</v>
      </c>
      <c r="F49" s="1" t="s">
        <v>415</v>
      </c>
      <c r="G49" s="1" t="s">
        <v>447</v>
      </c>
      <c r="H49" s="1" t="s">
        <v>394</v>
      </c>
      <c r="I49" s="1" t="s">
        <v>152</v>
      </c>
      <c r="J49" s="1" t="s">
        <v>8</v>
      </c>
      <c r="K49" s="1" t="s">
        <v>5</v>
      </c>
      <c r="L49" s="1" t="s">
        <v>15</v>
      </c>
      <c r="M49" s="1" t="s">
        <v>175</v>
      </c>
      <c r="N49" s="1">
        <v>2012</v>
      </c>
      <c r="O49" s="1" t="s">
        <v>395</v>
      </c>
      <c r="P49" s="1" t="s">
        <v>448</v>
      </c>
      <c r="Q49" s="1" t="s">
        <v>453</v>
      </c>
      <c r="R49" s="11" t="s">
        <v>398</v>
      </c>
      <c r="S49" s="11" t="s">
        <v>398</v>
      </c>
      <c r="T49" s="11" t="s">
        <v>398</v>
      </c>
      <c r="U49" s="1" t="s">
        <v>399</v>
      </c>
      <c r="W49" s="15" t="s">
        <v>400</v>
      </c>
      <c r="X49" s="1" t="s">
        <v>425</v>
      </c>
      <c r="Y49" s="1" t="s">
        <v>402</v>
      </c>
      <c r="Z49" s="1" t="s">
        <v>403</v>
      </c>
      <c r="AA49" s="1" t="s">
        <v>403</v>
      </c>
      <c r="AB49" s="1" t="s">
        <v>451</v>
      </c>
      <c r="AC49" s="12">
        <v>43536</v>
      </c>
      <c r="AD49" s="13" t="str">
        <f t="shared" si="0"/>
        <v>ACTIVO CALIFICADO</v>
      </c>
      <c r="AE49" s="11">
        <f t="shared" si="7"/>
        <v>5</v>
      </c>
      <c r="AF49" s="11">
        <f t="shared" si="7"/>
        <v>5</v>
      </c>
      <c r="AG49" s="11">
        <f t="shared" si="7"/>
        <v>5</v>
      </c>
      <c r="AH49" s="11" t="str">
        <f>LOOKUP(U49,Clasifica,'[1]V. Seguridad'!$D$4:$D$18)</f>
        <v>Alto</v>
      </c>
      <c r="AI49" s="11" t="e">
        <f>LOOKUP(V49,HWSW,'[1]V. Seguridad'!$E$22:$E$25)</f>
        <v>#N/A</v>
      </c>
      <c r="AJ49" s="11" t="str">
        <f>LOOKUP(W49,'[1]V. Seguridad'!$C$31:$C$35,'[1]V. Seguridad'!$E$31:$E$35)</f>
        <v>Medio</v>
      </c>
      <c r="AK49" s="11" t="str">
        <f t="shared" si="2"/>
        <v>Bajo</v>
      </c>
      <c r="AL49" s="11">
        <f t="shared" si="8"/>
        <v>3</v>
      </c>
      <c r="AM49" s="11">
        <f t="shared" si="8"/>
        <v>0</v>
      </c>
      <c r="AN49" s="11">
        <f t="shared" si="8"/>
        <v>2</v>
      </c>
      <c r="AO49" s="11">
        <f t="shared" si="8"/>
        <v>1</v>
      </c>
      <c r="AP49" s="11">
        <f>IF(X49="",0,(LOOKUP(X49,Dispo,'[1]V. Seguridad'!$D$41:$D$45)*(LOOKUP(Y49,Tiempo,VTiempo))))</f>
        <v>0.625</v>
      </c>
      <c r="AQ49" s="11">
        <f t="shared" si="4"/>
        <v>3</v>
      </c>
      <c r="AR49" s="14" t="str">
        <f t="shared" si="5"/>
        <v>Alto</v>
      </c>
      <c r="AS49" s="1" t="str">
        <f>LOOKUP(U49,Clasifica,'[1]V. Seguridad'!$F$4:$F$18)</f>
        <v>REVISAR CON JURÍDICA</v>
      </c>
      <c r="AT49" s="1" t="str">
        <f>LOOKUP(U49,'[1]V. Seguridad'!$C$4:$C$18,'[1]V. Seguridad'!$E$4:$E$18)</f>
        <v>Otra norma legal o constitucional</v>
      </c>
      <c r="AU49" s="1" t="str">
        <f t="shared" si="6"/>
        <v>Otra norma legal o constitucional</v>
      </c>
      <c r="AV49" s="1" t="str">
        <f>LOOKUP(U49,'[1]V. Seguridad'!$C$4:$C$18,'[1]V. Seguridad'!$G$4:$G$18)</f>
        <v>REVISAR CON JURÍDICA</v>
      </c>
    </row>
    <row r="50" spans="2:48" ht="60" x14ac:dyDescent="0.25">
      <c r="B50" s="1" t="s">
        <v>92</v>
      </c>
      <c r="C50" s="1" t="s">
        <v>89</v>
      </c>
      <c r="D50" s="1" t="s">
        <v>446</v>
      </c>
      <c r="E50" s="1" t="s">
        <v>414</v>
      </c>
      <c r="F50" s="1" t="s">
        <v>415</v>
      </c>
      <c r="G50" s="1" t="s">
        <v>447</v>
      </c>
      <c r="H50" s="1" t="s">
        <v>394</v>
      </c>
      <c r="I50" s="1" t="s">
        <v>153</v>
      </c>
      <c r="J50" s="1" t="s">
        <v>8</v>
      </c>
      <c r="K50" s="1" t="s">
        <v>5</v>
      </c>
      <c r="L50" s="1" t="s">
        <v>15</v>
      </c>
      <c r="M50" s="1" t="s">
        <v>175</v>
      </c>
      <c r="N50" s="1">
        <v>2012</v>
      </c>
      <c r="O50" s="1" t="s">
        <v>395</v>
      </c>
      <c r="P50" s="1" t="s">
        <v>448</v>
      </c>
      <c r="Q50" s="1" t="s">
        <v>453</v>
      </c>
      <c r="R50" s="11" t="s">
        <v>398</v>
      </c>
      <c r="S50" s="11" t="s">
        <v>398</v>
      </c>
      <c r="T50" s="11" t="s">
        <v>398</v>
      </c>
      <c r="U50" s="1" t="s">
        <v>399</v>
      </c>
      <c r="W50" s="15" t="s">
        <v>400</v>
      </c>
      <c r="X50" s="1" t="s">
        <v>425</v>
      </c>
      <c r="Y50" s="1" t="s">
        <v>402</v>
      </c>
      <c r="Z50" s="1" t="s">
        <v>403</v>
      </c>
      <c r="AA50" s="1" t="s">
        <v>403</v>
      </c>
      <c r="AB50" s="1" t="s">
        <v>451</v>
      </c>
      <c r="AC50" s="12">
        <v>43536</v>
      </c>
      <c r="AD50" s="13" t="str">
        <f t="shared" si="0"/>
        <v>ACTIVO CALIFICADO</v>
      </c>
      <c r="AE50" s="11">
        <f t="shared" si="7"/>
        <v>5</v>
      </c>
      <c r="AF50" s="11">
        <f t="shared" si="7"/>
        <v>5</v>
      </c>
      <c r="AG50" s="11">
        <f t="shared" si="7"/>
        <v>5</v>
      </c>
      <c r="AH50" s="11" t="str">
        <f>LOOKUP(U50,Clasifica,'[1]V. Seguridad'!$D$4:$D$18)</f>
        <v>Alto</v>
      </c>
      <c r="AI50" s="11" t="e">
        <f>LOOKUP(V50,HWSW,'[1]V. Seguridad'!$E$22:$E$25)</f>
        <v>#N/A</v>
      </c>
      <c r="AJ50" s="11" t="str">
        <f>LOOKUP(W50,'[1]V. Seguridad'!$C$31:$C$35,'[1]V. Seguridad'!$E$31:$E$35)</f>
        <v>Medio</v>
      </c>
      <c r="AK50" s="11" t="str">
        <f t="shared" si="2"/>
        <v>Bajo</v>
      </c>
      <c r="AL50" s="11">
        <f t="shared" si="8"/>
        <v>3</v>
      </c>
      <c r="AM50" s="11">
        <f t="shared" si="8"/>
        <v>0</v>
      </c>
      <c r="AN50" s="11">
        <f t="shared" si="8"/>
        <v>2</v>
      </c>
      <c r="AO50" s="11">
        <f t="shared" si="8"/>
        <v>1</v>
      </c>
      <c r="AP50" s="11">
        <f>IF(X50="",0,(LOOKUP(X50,Dispo,'[1]V. Seguridad'!$D$41:$D$45)*(LOOKUP(Y50,Tiempo,VTiempo))))</f>
        <v>0.625</v>
      </c>
      <c r="AQ50" s="11">
        <f t="shared" si="4"/>
        <v>3</v>
      </c>
      <c r="AR50" s="14" t="str">
        <f t="shared" si="5"/>
        <v>Alto</v>
      </c>
      <c r="AS50" s="1" t="str">
        <f>LOOKUP(U50,Clasifica,'[1]V. Seguridad'!$F$4:$F$18)</f>
        <v>REVISAR CON JURÍDICA</v>
      </c>
      <c r="AT50" s="1" t="str">
        <f>LOOKUP(U50,'[1]V. Seguridad'!$C$4:$C$18,'[1]V. Seguridad'!$E$4:$E$18)</f>
        <v>Otra norma legal o constitucional</v>
      </c>
      <c r="AU50" s="1" t="str">
        <f t="shared" si="6"/>
        <v>Otra norma legal o constitucional</v>
      </c>
      <c r="AV50" s="1" t="str">
        <f>LOOKUP(U50,'[1]V. Seguridad'!$C$4:$C$18,'[1]V. Seguridad'!$G$4:$G$18)</f>
        <v>REVISAR CON JURÍDICA</v>
      </c>
    </row>
    <row r="51" spans="2:48" ht="60" x14ac:dyDescent="0.25">
      <c r="B51" s="1" t="s">
        <v>93</v>
      </c>
      <c r="C51" s="1" t="s">
        <v>27</v>
      </c>
      <c r="D51" s="1" t="s">
        <v>446</v>
      </c>
      <c r="E51" s="1" t="s">
        <v>414</v>
      </c>
      <c r="F51" s="1" t="s">
        <v>415</v>
      </c>
      <c r="G51" s="1" t="s">
        <v>447</v>
      </c>
      <c r="H51" s="1" t="s">
        <v>394</v>
      </c>
      <c r="I51" s="1" t="s">
        <v>154</v>
      </c>
      <c r="J51" s="1" t="s">
        <v>8</v>
      </c>
      <c r="K51" s="1" t="s">
        <v>5</v>
      </c>
      <c r="L51" s="1" t="s">
        <v>15</v>
      </c>
      <c r="M51" s="1" t="s">
        <v>175</v>
      </c>
      <c r="N51" s="1">
        <v>2012</v>
      </c>
      <c r="O51" s="1" t="s">
        <v>395</v>
      </c>
      <c r="P51" s="1" t="s">
        <v>448</v>
      </c>
      <c r="Q51" s="1" t="s">
        <v>453</v>
      </c>
      <c r="R51" s="11" t="s">
        <v>398</v>
      </c>
      <c r="S51" s="11" t="s">
        <v>398</v>
      </c>
      <c r="T51" s="11" t="s">
        <v>398</v>
      </c>
      <c r="U51" s="1" t="s">
        <v>399</v>
      </c>
      <c r="W51" s="15" t="s">
        <v>400</v>
      </c>
      <c r="X51" s="1" t="s">
        <v>425</v>
      </c>
      <c r="Y51" s="1" t="s">
        <v>402</v>
      </c>
      <c r="Z51" s="1" t="s">
        <v>403</v>
      </c>
      <c r="AA51" s="1" t="s">
        <v>403</v>
      </c>
      <c r="AB51" s="1" t="s">
        <v>451</v>
      </c>
      <c r="AC51" s="12">
        <v>43536</v>
      </c>
      <c r="AD51" s="13" t="str">
        <f t="shared" si="0"/>
        <v>ACTIVO CALIFICADO</v>
      </c>
      <c r="AE51" s="11">
        <f t="shared" si="7"/>
        <v>5</v>
      </c>
      <c r="AF51" s="11">
        <f t="shared" si="7"/>
        <v>5</v>
      </c>
      <c r="AG51" s="11">
        <f t="shared" si="7"/>
        <v>5</v>
      </c>
      <c r="AH51" s="11" t="str">
        <f>LOOKUP(U51,Clasifica,'[1]V. Seguridad'!$D$4:$D$18)</f>
        <v>Alto</v>
      </c>
      <c r="AI51" s="11" t="e">
        <f>LOOKUP(V51,HWSW,'[1]V. Seguridad'!$E$22:$E$25)</f>
        <v>#N/A</v>
      </c>
      <c r="AJ51" s="11" t="str">
        <f>LOOKUP(W51,'[1]V. Seguridad'!$C$31:$C$35,'[1]V. Seguridad'!$E$31:$E$35)</f>
        <v>Medio</v>
      </c>
      <c r="AK51" s="11" t="str">
        <f t="shared" si="2"/>
        <v>Bajo</v>
      </c>
      <c r="AL51" s="11">
        <f t="shared" si="8"/>
        <v>3</v>
      </c>
      <c r="AM51" s="11">
        <f t="shared" si="8"/>
        <v>0</v>
      </c>
      <c r="AN51" s="11">
        <f t="shared" si="8"/>
        <v>2</v>
      </c>
      <c r="AO51" s="11">
        <f t="shared" si="8"/>
        <v>1</v>
      </c>
      <c r="AP51" s="11">
        <f>IF(X51="",0,(LOOKUP(X51,Dispo,'[1]V. Seguridad'!$D$41:$D$45)*(LOOKUP(Y51,Tiempo,VTiempo))))</f>
        <v>0.625</v>
      </c>
      <c r="AQ51" s="11">
        <f t="shared" si="4"/>
        <v>3</v>
      </c>
      <c r="AR51" s="14" t="str">
        <f t="shared" si="5"/>
        <v>Alto</v>
      </c>
      <c r="AS51" s="1" t="str">
        <f>LOOKUP(U51,Clasifica,'[1]V. Seguridad'!$F$4:$F$18)</f>
        <v>REVISAR CON JURÍDICA</v>
      </c>
      <c r="AT51" s="1" t="str">
        <f>LOOKUP(U51,'[1]V. Seguridad'!$C$4:$C$18,'[1]V. Seguridad'!$E$4:$E$18)</f>
        <v>Otra norma legal o constitucional</v>
      </c>
      <c r="AU51" s="1" t="str">
        <f t="shared" si="6"/>
        <v>Otra norma legal o constitucional</v>
      </c>
      <c r="AV51" s="1" t="str">
        <f>LOOKUP(U51,'[1]V. Seguridad'!$C$4:$C$18,'[1]V. Seguridad'!$G$4:$G$18)</f>
        <v>REVISAR CON JURÍDICA</v>
      </c>
    </row>
    <row r="52" spans="2:48" ht="60" x14ac:dyDescent="0.25">
      <c r="B52" s="1" t="s">
        <v>94</v>
      </c>
      <c r="C52" s="1" t="s">
        <v>27</v>
      </c>
      <c r="D52" s="1" t="s">
        <v>446</v>
      </c>
      <c r="E52" s="1" t="s">
        <v>414</v>
      </c>
      <c r="F52" s="1" t="s">
        <v>415</v>
      </c>
      <c r="G52" s="1" t="s">
        <v>447</v>
      </c>
      <c r="H52" s="1" t="s">
        <v>394</v>
      </c>
      <c r="I52" s="1" t="s">
        <v>155</v>
      </c>
      <c r="J52" s="1" t="s">
        <v>8</v>
      </c>
      <c r="K52" s="1" t="s">
        <v>5</v>
      </c>
      <c r="L52" s="1" t="s">
        <v>15</v>
      </c>
      <c r="M52" s="1" t="s">
        <v>175</v>
      </c>
      <c r="N52" s="1">
        <v>2012</v>
      </c>
      <c r="O52" s="1" t="s">
        <v>395</v>
      </c>
      <c r="P52" s="1" t="s">
        <v>448</v>
      </c>
      <c r="Q52" s="1" t="s">
        <v>453</v>
      </c>
      <c r="R52" s="11" t="s">
        <v>398</v>
      </c>
      <c r="S52" s="11" t="s">
        <v>398</v>
      </c>
      <c r="T52" s="11" t="s">
        <v>398</v>
      </c>
      <c r="U52" s="1" t="s">
        <v>399</v>
      </c>
      <c r="W52" s="15" t="s">
        <v>400</v>
      </c>
      <c r="X52" s="1" t="s">
        <v>425</v>
      </c>
      <c r="Y52" s="1" t="s">
        <v>402</v>
      </c>
      <c r="Z52" s="1" t="s">
        <v>403</v>
      </c>
      <c r="AA52" s="1" t="s">
        <v>403</v>
      </c>
      <c r="AB52" s="1" t="s">
        <v>451</v>
      </c>
      <c r="AC52" s="12">
        <v>43536</v>
      </c>
      <c r="AD52" s="13" t="str">
        <f t="shared" si="0"/>
        <v>ACTIVO CALIFICADO</v>
      </c>
      <c r="AE52" s="11">
        <f t="shared" si="7"/>
        <v>5</v>
      </c>
      <c r="AF52" s="11">
        <f t="shared" si="7"/>
        <v>5</v>
      </c>
      <c r="AG52" s="11">
        <f t="shared" si="7"/>
        <v>5</v>
      </c>
      <c r="AH52" s="11" t="str">
        <f>LOOKUP(U52,Clasifica,'[1]V. Seguridad'!$D$4:$D$18)</f>
        <v>Alto</v>
      </c>
      <c r="AI52" s="11" t="e">
        <f>LOOKUP(V52,HWSW,'[1]V. Seguridad'!$E$22:$E$25)</f>
        <v>#N/A</v>
      </c>
      <c r="AJ52" s="11" t="str">
        <f>LOOKUP(W52,'[1]V. Seguridad'!$C$31:$C$35,'[1]V. Seguridad'!$E$31:$E$35)</f>
        <v>Medio</v>
      </c>
      <c r="AK52" s="11" t="str">
        <f t="shared" si="2"/>
        <v>Bajo</v>
      </c>
      <c r="AL52" s="11">
        <f t="shared" si="8"/>
        <v>3</v>
      </c>
      <c r="AM52" s="11">
        <f t="shared" si="8"/>
        <v>0</v>
      </c>
      <c r="AN52" s="11">
        <f t="shared" si="8"/>
        <v>2</v>
      </c>
      <c r="AO52" s="11">
        <f t="shared" si="8"/>
        <v>1</v>
      </c>
      <c r="AP52" s="11">
        <f>IF(X52="",0,(LOOKUP(X52,Dispo,'[1]V. Seguridad'!$D$41:$D$45)*(LOOKUP(Y52,Tiempo,VTiempo))))</f>
        <v>0.625</v>
      </c>
      <c r="AQ52" s="11">
        <f t="shared" si="4"/>
        <v>3</v>
      </c>
      <c r="AR52" s="14" t="str">
        <f t="shared" si="5"/>
        <v>Alto</v>
      </c>
      <c r="AS52" s="1" t="str">
        <f>LOOKUP(U52,Clasifica,'[1]V. Seguridad'!$F$4:$F$18)</f>
        <v>REVISAR CON JURÍDICA</v>
      </c>
      <c r="AT52" s="1" t="str">
        <f>LOOKUP(U52,'[1]V. Seguridad'!$C$4:$C$18,'[1]V. Seguridad'!$E$4:$E$18)</f>
        <v>Otra norma legal o constitucional</v>
      </c>
      <c r="AU52" s="1" t="str">
        <f t="shared" si="6"/>
        <v>Otra norma legal o constitucional</v>
      </c>
      <c r="AV52" s="1" t="str">
        <f>LOOKUP(U52,'[1]V. Seguridad'!$C$4:$C$18,'[1]V. Seguridad'!$G$4:$G$18)</f>
        <v>REVISAR CON JURÍDICA</v>
      </c>
    </row>
    <row r="53" spans="2:48" ht="60" x14ac:dyDescent="0.25">
      <c r="B53" s="1" t="s">
        <v>95</v>
      </c>
      <c r="C53" s="1" t="s">
        <v>27</v>
      </c>
      <c r="D53" s="1" t="s">
        <v>446</v>
      </c>
      <c r="E53" s="1" t="s">
        <v>414</v>
      </c>
      <c r="F53" s="1" t="s">
        <v>415</v>
      </c>
      <c r="G53" s="1" t="s">
        <v>447</v>
      </c>
      <c r="H53" s="1" t="s">
        <v>394</v>
      </c>
      <c r="I53" s="1" t="s">
        <v>156</v>
      </c>
      <c r="J53" s="1" t="s">
        <v>8</v>
      </c>
      <c r="K53" s="1" t="s">
        <v>5</v>
      </c>
      <c r="L53" s="1" t="s">
        <v>15</v>
      </c>
      <c r="M53" s="1" t="s">
        <v>175</v>
      </c>
      <c r="N53" s="1">
        <v>2012</v>
      </c>
      <c r="O53" s="1" t="s">
        <v>395</v>
      </c>
      <c r="P53" s="1" t="s">
        <v>448</v>
      </c>
      <c r="Q53" s="1" t="s">
        <v>453</v>
      </c>
      <c r="R53" s="11" t="s">
        <v>398</v>
      </c>
      <c r="S53" s="11" t="s">
        <v>398</v>
      </c>
      <c r="T53" s="11" t="s">
        <v>398</v>
      </c>
      <c r="U53" s="1" t="s">
        <v>399</v>
      </c>
      <c r="W53" s="15" t="s">
        <v>400</v>
      </c>
      <c r="X53" s="1" t="s">
        <v>425</v>
      </c>
      <c r="Y53" s="1" t="s">
        <v>402</v>
      </c>
      <c r="Z53" s="1" t="s">
        <v>403</v>
      </c>
      <c r="AA53" s="1" t="s">
        <v>403</v>
      </c>
      <c r="AB53" s="1" t="s">
        <v>451</v>
      </c>
      <c r="AC53" s="12">
        <v>43536</v>
      </c>
      <c r="AD53" s="13" t="str">
        <f t="shared" si="0"/>
        <v>ACTIVO CALIFICADO</v>
      </c>
      <c r="AE53" s="11">
        <f t="shared" si="7"/>
        <v>5</v>
      </c>
      <c r="AF53" s="11">
        <f t="shared" si="7"/>
        <v>5</v>
      </c>
      <c r="AG53" s="11">
        <f t="shared" si="7"/>
        <v>5</v>
      </c>
      <c r="AH53" s="11" t="str">
        <f>LOOKUP(U53,Clasifica,'[1]V. Seguridad'!$D$4:$D$18)</f>
        <v>Alto</v>
      </c>
      <c r="AI53" s="11" t="e">
        <f>LOOKUP(V53,HWSW,'[1]V. Seguridad'!$E$22:$E$25)</f>
        <v>#N/A</v>
      </c>
      <c r="AJ53" s="11" t="str">
        <f>LOOKUP(W53,'[1]V. Seguridad'!$C$31:$C$35,'[1]V. Seguridad'!$E$31:$E$35)</f>
        <v>Medio</v>
      </c>
      <c r="AK53" s="11" t="str">
        <f t="shared" si="2"/>
        <v>Bajo</v>
      </c>
      <c r="AL53" s="11">
        <f t="shared" si="8"/>
        <v>3</v>
      </c>
      <c r="AM53" s="11">
        <f t="shared" si="8"/>
        <v>0</v>
      </c>
      <c r="AN53" s="11">
        <f t="shared" si="8"/>
        <v>2</v>
      </c>
      <c r="AO53" s="11">
        <f t="shared" si="8"/>
        <v>1</v>
      </c>
      <c r="AP53" s="11">
        <f>IF(X53="",0,(LOOKUP(X53,Dispo,'[1]V. Seguridad'!$D$41:$D$45)*(LOOKUP(Y53,Tiempo,VTiempo))))</f>
        <v>0.625</v>
      </c>
      <c r="AQ53" s="11">
        <f t="shared" si="4"/>
        <v>3</v>
      </c>
      <c r="AR53" s="14" t="str">
        <f t="shared" si="5"/>
        <v>Alto</v>
      </c>
      <c r="AS53" s="1" t="str">
        <f>LOOKUP(U53,Clasifica,'[1]V. Seguridad'!$F$4:$F$18)</f>
        <v>REVISAR CON JURÍDICA</v>
      </c>
      <c r="AT53" s="1" t="str">
        <f>LOOKUP(U53,'[1]V. Seguridad'!$C$4:$C$18,'[1]V. Seguridad'!$E$4:$E$18)</f>
        <v>Otra norma legal o constitucional</v>
      </c>
      <c r="AU53" s="1" t="str">
        <f t="shared" si="6"/>
        <v>Otra norma legal o constitucional</v>
      </c>
      <c r="AV53" s="1" t="str">
        <f>LOOKUP(U53,'[1]V. Seguridad'!$C$4:$C$18,'[1]V. Seguridad'!$G$4:$G$18)</f>
        <v>REVISAR CON JURÍDICA</v>
      </c>
    </row>
    <row r="54" spans="2:48" ht="60" x14ac:dyDescent="0.25">
      <c r="B54" s="1" t="s">
        <v>96</v>
      </c>
      <c r="C54" s="1" t="s">
        <v>27</v>
      </c>
      <c r="D54" s="1" t="s">
        <v>446</v>
      </c>
      <c r="E54" s="1" t="s">
        <v>414</v>
      </c>
      <c r="F54" s="1" t="s">
        <v>415</v>
      </c>
      <c r="G54" s="1" t="s">
        <v>447</v>
      </c>
      <c r="H54" s="1" t="s">
        <v>394</v>
      </c>
      <c r="I54" s="1" t="s">
        <v>157</v>
      </c>
      <c r="J54" s="1" t="s">
        <v>8</v>
      </c>
      <c r="K54" s="1" t="s">
        <v>5</v>
      </c>
      <c r="L54" s="1" t="s">
        <v>15</v>
      </c>
      <c r="M54" s="1" t="s">
        <v>175</v>
      </c>
      <c r="N54" s="1">
        <v>2012</v>
      </c>
      <c r="O54" s="1" t="s">
        <v>395</v>
      </c>
      <c r="P54" s="1" t="s">
        <v>448</v>
      </c>
      <c r="Q54" s="1" t="s">
        <v>453</v>
      </c>
      <c r="R54" s="11" t="s">
        <v>398</v>
      </c>
      <c r="S54" s="11" t="s">
        <v>398</v>
      </c>
      <c r="T54" s="11" t="s">
        <v>398</v>
      </c>
      <c r="U54" s="1" t="s">
        <v>399</v>
      </c>
      <c r="W54" s="15" t="s">
        <v>400</v>
      </c>
      <c r="X54" s="1" t="s">
        <v>425</v>
      </c>
      <c r="Y54" s="1" t="s">
        <v>402</v>
      </c>
      <c r="Z54" s="1" t="s">
        <v>403</v>
      </c>
      <c r="AA54" s="1" t="s">
        <v>403</v>
      </c>
      <c r="AB54" s="1" t="s">
        <v>451</v>
      </c>
      <c r="AC54" s="12">
        <v>43536</v>
      </c>
      <c r="AD54" s="13" t="str">
        <f t="shared" si="0"/>
        <v>ACTIVO CALIFICADO</v>
      </c>
      <c r="AE54" s="11">
        <f t="shared" si="7"/>
        <v>5</v>
      </c>
      <c r="AF54" s="11">
        <f t="shared" si="7"/>
        <v>5</v>
      </c>
      <c r="AG54" s="11">
        <f t="shared" si="7"/>
        <v>5</v>
      </c>
      <c r="AH54" s="11" t="str">
        <f>LOOKUP(U54,Clasifica,'[1]V. Seguridad'!$D$4:$D$18)</f>
        <v>Alto</v>
      </c>
      <c r="AI54" s="11" t="e">
        <f>LOOKUP(V54,HWSW,'[1]V. Seguridad'!$E$22:$E$25)</f>
        <v>#N/A</v>
      </c>
      <c r="AJ54" s="11" t="str">
        <f>LOOKUP(W54,'[1]V. Seguridad'!$C$31:$C$35,'[1]V. Seguridad'!$E$31:$E$35)</f>
        <v>Medio</v>
      </c>
      <c r="AK54" s="11" t="str">
        <f t="shared" si="2"/>
        <v>Bajo</v>
      </c>
      <c r="AL54" s="11">
        <f t="shared" si="8"/>
        <v>3</v>
      </c>
      <c r="AM54" s="11">
        <f t="shared" si="8"/>
        <v>0</v>
      </c>
      <c r="AN54" s="11">
        <f t="shared" si="8"/>
        <v>2</v>
      </c>
      <c r="AO54" s="11">
        <f t="shared" si="8"/>
        <v>1</v>
      </c>
      <c r="AP54" s="11">
        <f>IF(X54="",0,(LOOKUP(X54,Dispo,'[1]V. Seguridad'!$D$41:$D$45)*(LOOKUP(Y54,Tiempo,VTiempo))))</f>
        <v>0.625</v>
      </c>
      <c r="AQ54" s="11">
        <f t="shared" si="4"/>
        <v>3</v>
      </c>
      <c r="AR54" s="14" t="str">
        <f t="shared" si="5"/>
        <v>Alto</v>
      </c>
      <c r="AS54" s="1" t="str">
        <f>LOOKUP(U54,Clasifica,'[1]V. Seguridad'!$F$4:$F$18)</f>
        <v>REVISAR CON JURÍDICA</v>
      </c>
      <c r="AT54" s="1" t="str">
        <f>LOOKUP(U54,'[1]V. Seguridad'!$C$4:$C$18,'[1]V. Seguridad'!$E$4:$E$18)</f>
        <v>Otra norma legal o constitucional</v>
      </c>
      <c r="AU54" s="1" t="str">
        <f t="shared" si="6"/>
        <v>Otra norma legal o constitucional</v>
      </c>
      <c r="AV54" s="1" t="str">
        <f>LOOKUP(U54,'[1]V. Seguridad'!$C$4:$C$18,'[1]V. Seguridad'!$G$4:$G$18)</f>
        <v>REVISAR CON JURÍDICA</v>
      </c>
    </row>
    <row r="55" spans="2:48" ht="60" x14ac:dyDescent="0.25">
      <c r="B55" s="1" t="s">
        <v>97</v>
      </c>
      <c r="C55" s="1" t="s">
        <v>27</v>
      </c>
      <c r="D55" s="1" t="s">
        <v>446</v>
      </c>
      <c r="E55" s="1" t="s">
        <v>414</v>
      </c>
      <c r="F55" s="1" t="s">
        <v>415</v>
      </c>
      <c r="G55" s="1" t="s">
        <v>447</v>
      </c>
      <c r="H55" s="1" t="s">
        <v>394</v>
      </c>
      <c r="I55" s="1" t="s">
        <v>158</v>
      </c>
      <c r="J55" s="1" t="s">
        <v>8</v>
      </c>
      <c r="K55" s="1" t="s">
        <v>5</v>
      </c>
      <c r="L55" s="1" t="s">
        <v>15</v>
      </c>
      <c r="M55" s="1" t="s">
        <v>175</v>
      </c>
      <c r="N55" s="1">
        <v>2012</v>
      </c>
      <c r="O55" s="1" t="s">
        <v>395</v>
      </c>
      <c r="P55" s="1" t="s">
        <v>448</v>
      </c>
      <c r="Q55" s="1" t="s">
        <v>453</v>
      </c>
      <c r="R55" s="11" t="s">
        <v>398</v>
      </c>
      <c r="S55" s="11" t="s">
        <v>398</v>
      </c>
      <c r="T55" s="11" t="s">
        <v>398</v>
      </c>
      <c r="U55" s="1" t="s">
        <v>399</v>
      </c>
      <c r="W55" s="15" t="s">
        <v>400</v>
      </c>
      <c r="X55" s="1" t="s">
        <v>425</v>
      </c>
      <c r="Y55" s="1" t="s">
        <v>402</v>
      </c>
      <c r="Z55" s="1" t="s">
        <v>403</v>
      </c>
      <c r="AA55" s="1" t="s">
        <v>403</v>
      </c>
      <c r="AB55" s="1" t="s">
        <v>451</v>
      </c>
      <c r="AC55" s="12">
        <v>43536</v>
      </c>
      <c r="AD55" s="13" t="str">
        <f t="shared" si="0"/>
        <v>ACTIVO CALIFICADO</v>
      </c>
      <c r="AE55" s="11">
        <f t="shared" si="7"/>
        <v>5</v>
      </c>
      <c r="AF55" s="11">
        <f t="shared" si="7"/>
        <v>5</v>
      </c>
      <c r="AG55" s="11">
        <f t="shared" si="7"/>
        <v>5</v>
      </c>
      <c r="AH55" s="11" t="str">
        <f>LOOKUP(U55,Clasifica,'[1]V. Seguridad'!$D$4:$D$18)</f>
        <v>Alto</v>
      </c>
      <c r="AI55" s="11" t="e">
        <f>LOOKUP(V55,HWSW,'[1]V. Seguridad'!$E$22:$E$25)</f>
        <v>#N/A</v>
      </c>
      <c r="AJ55" s="11" t="str">
        <f>LOOKUP(W55,'[1]V. Seguridad'!$C$31:$C$35,'[1]V. Seguridad'!$E$31:$E$35)</f>
        <v>Medio</v>
      </c>
      <c r="AK55" s="11" t="str">
        <f t="shared" si="2"/>
        <v>Bajo</v>
      </c>
      <c r="AL55" s="11">
        <f t="shared" si="8"/>
        <v>3</v>
      </c>
      <c r="AM55" s="11">
        <f t="shared" si="8"/>
        <v>0</v>
      </c>
      <c r="AN55" s="11">
        <f t="shared" si="8"/>
        <v>2</v>
      </c>
      <c r="AO55" s="11">
        <f t="shared" si="8"/>
        <v>1</v>
      </c>
      <c r="AP55" s="11">
        <f>IF(X55="",0,(LOOKUP(X55,Dispo,'[1]V. Seguridad'!$D$41:$D$45)*(LOOKUP(Y55,Tiempo,VTiempo))))</f>
        <v>0.625</v>
      </c>
      <c r="AQ55" s="11">
        <f t="shared" si="4"/>
        <v>3</v>
      </c>
      <c r="AR55" s="14" t="str">
        <f t="shared" si="5"/>
        <v>Alto</v>
      </c>
      <c r="AS55" s="1" t="str">
        <f>LOOKUP(U55,Clasifica,'[1]V. Seguridad'!$F$4:$F$18)</f>
        <v>REVISAR CON JURÍDICA</v>
      </c>
      <c r="AT55" s="1" t="str">
        <f>LOOKUP(U55,'[1]V. Seguridad'!$C$4:$C$18,'[1]V. Seguridad'!$E$4:$E$18)</f>
        <v>Otra norma legal o constitucional</v>
      </c>
      <c r="AU55" s="1" t="str">
        <f t="shared" si="6"/>
        <v>Otra norma legal o constitucional</v>
      </c>
      <c r="AV55" s="1" t="str">
        <f>LOOKUP(U55,'[1]V. Seguridad'!$C$4:$C$18,'[1]V. Seguridad'!$G$4:$G$18)</f>
        <v>REVISAR CON JURÍDICA</v>
      </c>
    </row>
    <row r="56" spans="2:48" ht="45" x14ac:dyDescent="0.25">
      <c r="B56" s="1" t="s">
        <v>98</v>
      </c>
      <c r="C56" s="1" t="s">
        <v>27</v>
      </c>
      <c r="D56" s="1" t="s">
        <v>446</v>
      </c>
      <c r="E56" s="1" t="s">
        <v>414</v>
      </c>
      <c r="F56" s="1" t="s">
        <v>415</v>
      </c>
      <c r="G56" s="1" t="s">
        <v>447</v>
      </c>
      <c r="H56" s="1" t="s">
        <v>394</v>
      </c>
      <c r="I56" s="1" t="s">
        <v>159</v>
      </c>
      <c r="J56" s="1" t="s">
        <v>8</v>
      </c>
      <c r="K56" s="1" t="s">
        <v>5</v>
      </c>
      <c r="L56" s="1" t="s">
        <v>183</v>
      </c>
      <c r="M56" s="1" t="s">
        <v>174</v>
      </c>
      <c r="N56" s="1">
        <v>2012</v>
      </c>
      <c r="O56" s="1" t="s">
        <v>405</v>
      </c>
      <c r="P56" s="1" t="s">
        <v>448</v>
      </c>
      <c r="Q56" s="1" t="s">
        <v>449</v>
      </c>
      <c r="R56" s="11" t="s">
        <v>398</v>
      </c>
      <c r="S56" s="11" t="s">
        <v>398</v>
      </c>
      <c r="T56" s="11" t="s">
        <v>398</v>
      </c>
      <c r="U56" s="1" t="s">
        <v>399</v>
      </c>
      <c r="W56" s="1" t="s">
        <v>400</v>
      </c>
      <c r="X56" s="1" t="s">
        <v>401</v>
      </c>
      <c r="Y56" s="1" t="s">
        <v>408</v>
      </c>
      <c r="Z56" s="1" t="s">
        <v>403</v>
      </c>
      <c r="AA56" s="1" t="s">
        <v>403</v>
      </c>
      <c r="AB56" s="1" t="s">
        <v>451</v>
      </c>
      <c r="AC56" s="12">
        <v>43536</v>
      </c>
      <c r="AD56" s="13" t="str">
        <f t="shared" si="0"/>
        <v>ACTIVO CALIFICADO</v>
      </c>
      <c r="AE56" s="11">
        <f t="shared" si="7"/>
        <v>5</v>
      </c>
      <c r="AF56" s="11">
        <f t="shared" si="7"/>
        <v>5</v>
      </c>
      <c r="AG56" s="11">
        <f t="shared" si="7"/>
        <v>5</v>
      </c>
      <c r="AH56" s="11" t="str">
        <f>LOOKUP(U56,Clasifica,'[1]V. Seguridad'!$D$4:$D$18)</f>
        <v>Alto</v>
      </c>
      <c r="AI56" s="11" t="e">
        <f>LOOKUP(V56,HWSW,'[1]V. Seguridad'!$E$22:$E$25)</f>
        <v>#N/A</v>
      </c>
      <c r="AJ56" s="11" t="str">
        <f>LOOKUP(W56,'[1]V. Seguridad'!$C$31:$C$35,'[1]V. Seguridad'!$E$31:$E$35)</f>
        <v>Medio</v>
      </c>
      <c r="AK56" s="11" t="str">
        <f t="shared" si="2"/>
        <v>Alto</v>
      </c>
      <c r="AL56" s="11">
        <f t="shared" si="8"/>
        <v>3</v>
      </c>
      <c r="AM56" s="11">
        <f t="shared" si="8"/>
        <v>0</v>
      </c>
      <c r="AN56" s="11">
        <f t="shared" si="8"/>
        <v>2</v>
      </c>
      <c r="AO56" s="11">
        <f t="shared" si="8"/>
        <v>3</v>
      </c>
      <c r="AP56" s="11">
        <f>IF(X56="",0,(LOOKUP(X56,Dispo,'[1]V. Seguridad'!$D$41:$D$45)*(LOOKUP(Y56,Tiempo,VTiempo))))</f>
        <v>4</v>
      </c>
      <c r="AQ56" s="11">
        <f t="shared" si="4"/>
        <v>3</v>
      </c>
      <c r="AR56" s="14" t="str">
        <f t="shared" si="5"/>
        <v>Alto</v>
      </c>
      <c r="AS56" s="1" t="str">
        <f>LOOKUP(U56,Clasifica,'[1]V. Seguridad'!$F$4:$F$18)</f>
        <v>REVISAR CON JURÍDICA</v>
      </c>
      <c r="AT56" s="1" t="str">
        <f>LOOKUP(U56,'[1]V. Seguridad'!$C$4:$C$18,'[1]V. Seguridad'!$E$4:$E$18)</f>
        <v>Otra norma legal o constitucional</v>
      </c>
      <c r="AU56" s="1" t="str">
        <f t="shared" si="6"/>
        <v>Otra norma legal o constitucional</v>
      </c>
      <c r="AV56" s="1" t="str">
        <f>LOOKUP(U56,'[1]V. Seguridad'!$C$4:$C$18,'[1]V. Seguridad'!$G$4:$G$18)</f>
        <v>REVISAR CON JURÍDICA</v>
      </c>
    </row>
    <row r="57" spans="2:48" ht="60" x14ac:dyDescent="0.25">
      <c r="B57" s="1" t="s">
        <v>99</v>
      </c>
      <c r="C57" s="1" t="s">
        <v>100</v>
      </c>
      <c r="D57" s="1" t="s">
        <v>446</v>
      </c>
      <c r="E57" s="1" t="s">
        <v>414</v>
      </c>
      <c r="F57" s="1" t="s">
        <v>415</v>
      </c>
      <c r="G57" s="1" t="s">
        <v>447</v>
      </c>
      <c r="H57" s="1" t="s">
        <v>394</v>
      </c>
      <c r="I57" s="1" t="s">
        <v>160</v>
      </c>
      <c r="J57" s="1" t="s">
        <v>8</v>
      </c>
      <c r="K57" s="1" t="s">
        <v>5</v>
      </c>
      <c r="L57" s="1" t="s">
        <v>15</v>
      </c>
      <c r="M57" s="1" t="s">
        <v>175</v>
      </c>
      <c r="N57" s="1">
        <v>2012</v>
      </c>
      <c r="O57" s="1" t="s">
        <v>395</v>
      </c>
      <c r="P57" s="1" t="s">
        <v>448</v>
      </c>
      <c r="Q57" s="1" t="s">
        <v>453</v>
      </c>
      <c r="R57" s="11" t="s">
        <v>398</v>
      </c>
      <c r="S57" s="11" t="s">
        <v>398</v>
      </c>
      <c r="T57" s="11" t="s">
        <v>398</v>
      </c>
      <c r="U57" s="1" t="s">
        <v>399</v>
      </c>
      <c r="W57" s="15" t="s">
        <v>400</v>
      </c>
      <c r="X57" s="1" t="s">
        <v>425</v>
      </c>
      <c r="Y57" s="1" t="s">
        <v>402</v>
      </c>
      <c r="Z57" s="1" t="s">
        <v>403</v>
      </c>
      <c r="AA57" s="1" t="s">
        <v>403</v>
      </c>
      <c r="AB57" s="1" t="s">
        <v>451</v>
      </c>
      <c r="AC57" s="12">
        <v>43536</v>
      </c>
      <c r="AD57" s="13" t="str">
        <f t="shared" si="0"/>
        <v>ACTIVO CALIFICADO</v>
      </c>
      <c r="AE57" s="11">
        <f t="shared" si="7"/>
        <v>5</v>
      </c>
      <c r="AF57" s="11">
        <f t="shared" si="7"/>
        <v>5</v>
      </c>
      <c r="AG57" s="11">
        <f t="shared" si="7"/>
        <v>5</v>
      </c>
      <c r="AH57" s="11" t="str">
        <f>LOOKUP(U57,Clasifica,'[1]V. Seguridad'!$D$4:$D$18)</f>
        <v>Alto</v>
      </c>
      <c r="AI57" s="11" t="e">
        <f>LOOKUP(V57,HWSW,'[1]V. Seguridad'!$E$22:$E$25)</f>
        <v>#N/A</v>
      </c>
      <c r="AJ57" s="11" t="str">
        <f>LOOKUP(W57,'[1]V. Seguridad'!$C$31:$C$35,'[1]V. Seguridad'!$E$31:$E$35)</f>
        <v>Medio</v>
      </c>
      <c r="AK57" s="11" t="str">
        <f t="shared" si="2"/>
        <v>Bajo</v>
      </c>
      <c r="AL57" s="11">
        <f t="shared" si="8"/>
        <v>3</v>
      </c>
      <c r="AM57" s="11">
        <f t="shared" si="8"/>
        <v>0</v>
      </c>
      <c r="AN57" s="11">
        <f t="shared" si="8"/>
        <v>2</v>
      </c>
      <c r="AO57" s="11">
        <f t="shared" si="8"/>
        <v>1</v>
      </c>
      <c r="AP57" s="11">
        <f>IF(X57="",0,(LOOKUP(X57,Dispo,'[1]V. Seguridad'!$D$41:$D$45)*(LOOKUP(Y57,Tiempo,VTiempo))))</f>
        <v>0.625</v>
      </c>
      <c r="AQ57" s="11">
        <f t="shared" si="4"/>
        <v>3</v>
      </c>
      <c r="AR57" s="14" t="str">
        <f t="shared" si="5"/>
        <v>Alto</v>
      </c>
      <c r="AS57" s="1" t="str">
        <f>LOOKUP(U57,Clasifica,'[1]V. Seguridad'!$F$4:$F$18)</f>
        <v>REVISAR CON JURÍDICA</v>
      </c>
      <c r="AT57" s="1" t="str">
        <f>LOOKUP(U57,'[1]V. Seguridad'!$C$4:$C$18,'[1]V. Seguridad'!$E$4:$E$18)</f>
        <v>Otra norma legal o constitucional</v>
      </c>
      <c r="AU57" s="1" t="str">
        <f t="shared" si="6"/>
        <v>Otra norma legal o constitucional</v>
      </c>
      <c r="AV57" s="1" t="str">
        <f>LOOKUP(U57,'[1]V. Seguridad'!$C$4:$C$18,'[1]V. Seguridad'!$G$4:$G$18)</f>
        <v>REVISAR CON JURÍDICA</v>
      </c>
    </row>
    <row r="58" spans="2:48" ht="60" x14ac:dyDescent="0.25">
      <c r="B58" s="1" t="s">
        <v>55</v>
      </c>
      <c r="C58" s="1" t="s">
        <v>56</v>
      </c>
      <c r="D58" s="1" t="s">
        <v>454</v>
      </c>
      <c r="E58" s="1" t="s">
        <v>455</v>
      </c>
      <c r="F58" s="1" t="s">
        <v>456</v>
      </c>
      <c r="G58" s="1"/>
      <c r="H58" s="1" t="s">
        <v>394</v>
      </c>
      <c r="I58" s="1" t="s">
        <v>194</v>
      </c>
      <c r="J58" s="1" t="s">
        <v>8</v>
      </c>
      <c r="K58" s="1" t="s">
        <v>5</v>
      </c>
      <c r="L58" s="1" t="s">
        <v>14</v>
      </c>
      <c r="M58" s="1" t="s">
        <v>170</v>
      </c>
      <c r="N58" s="1">
        <v>2012</v>
      </c>
      <c r="O58" s="1" t="s">
        <v>395</v>
      </c>
      <c r="P58" s="1" t="s">
        <v>422</v>
      </c>
      <c r="Q58" s="1" t="s">
        <v>457</v>
      </c>
      <c r="R58" s="11" t="s">
        <v>398</v>
      </c>
      <c r="S58" s="11" t="s">
        <v>398</v>
      </c>
      <c r="T58" s="11" t="s">
        <v>398</v>
      </c>
      <c r="U58" s="1" t="s">
        <v>399</v>
      </c>
      <c r="W58" s="1" t="s">
        <v>400</v>
      </c>
      <c r="X58" s="1" t="s">
        <v>425</v>
      </c>
      <c r="Y58" s="1" t="s">
        <v>426</v>
      </c>
      <c r="Z58" s="1" t="s">
        <v>403</v>
      </c>
      <c r="AA58" s="1" t="s">
        <v>403</v>
      </c>
      <c r="AB58" s="1" t="s">
        <v>432</v>
      </c>
      <c r="AC58" s="12">
        <v>43530</v>
      </c>
      <c r="AD58" s="13" t="str">
        <f t="shared" si="0"/>
        <v>ACTIVO CALIFICADO</v>
      </c>
      <c r="AE58" s="11">
        <f t="shared" si="7"/>
        <v>5</v>
      </c>
      <c r="AF58" s="11">
        <f t="shared" si="7"/>
        <v>5</v>
      </c>
      <c r="AG58" s="11">
        <f t="shared" si="7"/>
        <v>5</v>
      </c>
      <c r="AH58" s="11" t="str">
        <f>LOOKUP(U58,Clasifica,'[1]V. Seguridad'!$D$4:$D$18)</f>
        <v>Alto</v>
      </c>
      <c r="AI58" s="11" t="e">
        <f>LOOKUP(V58,HWSW,'[1]V. Seguridad'!$E$22:$E$25)</f>
        <v>#N/A</v>
      </c>
      <c r="AJ58" s="11" t="str">
        <f>LOOKUP(W58,'[1]V. Seguridad'!$C$31:$C$35,'[1]V. Seguridad'!$E$31:$E$35)</f>
        <v>Medio</v>
      </c>
      <c r="AK58" s="11" t="str">
        <f t="shared" si="2"/>
        <v>Bajo</v>
      </c>
      <c r="AL58" s="11">
        <f t="shared" si="8"/>
        <v>3</v>
      </c>
      <c r="AM58" s="11">
        <f t="shared" si="8"/>
        <v>0</v>
      </c>
      <c r="AN58" s="11">
        <f t="shared" si="8"/>
        <v>2</v>
      </c>
      <c r="AO58" s="11">
        <f t="shared" si="8"/>
        <v>1</v>
      </c>
      <c r="AP58" s="11">
        <f>IF(X58="",0,(LOOKUP(X58,Dispo,'[1]V. Seguridad'!$D$41:$D$45)*(LOOKUP(Y58,Tiempo,VTiempo))))</f>
        <v>0.75</v>
      </c>
      <c r="AQ58" s="11">
        <f t="shared" si="4"/>
        <v>3</v>
      </c>
      <c r="AR58" s="14" t="str">
        <f t="shared" si="5"/>
        <v>Alto</v>
      </c>
      <c r="AS58" s="1" t="str">
        <f>LOOKUP(U58,Clasifica,'[1]V. Seguridad'!$F$4:$F$18)</f>
        <v>REVISAR CON JURÍDICA</v>
      </c>
      <c r="AT58" s="1" t="str">
        <f>LOOKUP(U58,'[1]V. Seguridad'!$C$4:$C$18,'[1]V. Seguridad'!$E$4:$E$18)</f>
        <v>Otra norma legal o constitucional</v>
      </c>
      <c r="AU58" s="1" t="str">
        <f t="shared" si="6"/>
        <v>Otra norma legal o constitucional</v>
      </c>
      <c r="AV58" s="1" t="str">
        <f>LOOKUP(U58,'[1]V. Seguridad'!$C$4:$C$18,'[1]V. Seguridad'!$G$4:$G$18)</f>
        <v>REVISAR CON JURÍDICA</v>
      </c>
    </row>
    <row r="59" spans="2:48" ht="60" x14ac:dyDescent="0.25">
      <c r="B59" s="1" t="s">
        <v>55</v>
      </c>
      <c r="C59" s="1" t="s">
        <v>56</v>
      </c>
      <c r="D59" s="1" t="s">
        <v>454</v>
      </c>
      <c r="E59" s="1" t="s">
        <v>455</v>
      </c>
      <c r="F59" s="1" t="s">
        <v>456</v>
      </c>
      <c r="G59" s="1"/>
      <c r="H59" s="1" t="s">
        <v>394</v>
      </c>
      <c r="I59" s="1" t="s">
        <v>186</v>
      </c>
      <c r="J59" s="1" t="s">
        <v>8</v>
      </c>
      <c r="K59" s="1" t="s">
        <v>5</v>
      </c>
      <c r="L59" s="1" t="s">
        <v>14</v>
      </c>
      <c r="M59" s="1" t="s">
        <v>170</v>
      </c>
      <c r="N59" s="1">
        <v>2012</v>
      </c>
      <c r="O59" s="1" t="s">
        <v>395</v>
      </c>
      <c r="P59" s="1" t="s">
        <v>458</v>
      </c>
      <c r="Q59" s="1" t="s">
        <v>417</v>
      </c>
      <c r="R59" s="11" t="s">
        <v>398</v>
      </c>
      <c r="S59" s="11" t="s">
        <v>398</v>
      </c>
      <c r="T59" s="11" t="s">
        <v>398</v>
      </c>
      <c r="U59" s="1" t="s">
        <v>399</v>
      </c>
      <c r="W59" s="1" t="s">
        <v>400</v>
      </c>
      <c r="X59" s="1" t="s">
        <v>425</v>
      </c>
      <c r="Y59" s="1" t="s">
        <v>426</v>
      </c>
      <c r="Z59" s="1" t="s">
        <v>403</v>
      </c>
      <c r="AA59" s="1" t="s">
        <v>403</v>
      </c>
      <c r="AB59" s="1" t="s">
        <v>432</v>
      </c>
      <c r="AC59" s="12">
        <v>43530</v>
      </c>
      <c r="AD59" s="13" t="str">
        <f t="shared" si="0"/>
        <v>ACTIVO CALIFICADO</v>
      </c>
      <c r="AE59" s="11">
        <f t="shared" si="7"/>
        <v>5</v>
      </c>
      <c r="AF59" s="11">
        <f t="shared" si="7"/>
        <v>5</v>
      </c>
      <c r="AG59" s="11">
        <f t="shared" si="7"/>
        <v>5</v>
      </c>
      <c r="AH59" s="11" t="str">
        <f>LOOKUP(U59,Clasifica,'[1]V. Seguridad'!$D$4:$D$18)</f>
        <v>Alto</v>
      </c>
      <c r="AI59" s="11" t="e">
        <f>LOOKUP(V59,HWSW,'[1]V. Seguridad'!$E$22:$E$25)</f>
        <v>#N/A</v>
      </c>
      <c r="AJ59" s="11" t="str">
        <f>LOOKUP(W59,'[1]V. Seguridad'!$C$31:$C$35,'[1]V. Seguridad'!$E$31:$E$35)</f>
        <v>Medio</v>
      </c>
      <c r="AK59" s="11" t="str">
        <f t="shared" si="2"/>
        <v>Bajo</v>
      </c>
      <c r="AL59" s="11">
        <f t="shared" si="8"/>
        <v>3</v>
      </c>
      <c r="AM59" s="11">
        <f t="shared" si="8"/>
        <v>0</v>
      </c>
      <c r="AN59" s="11">
        <f t="shared" si="8"/>
        <v>2</v>
      </c>
      <c r="AO59" s="11">
        <f t="shared" si="8"/>
        <v>1</v>
      </c>
      <c r="AP59" s="11">
        <f>IF(X59="",0,(LOOKUP(X59,Dispo,'[1]V. Seguridad'!$D$41:$D$45)*(LOOKUP(Y59,Tiempo,VTiempo))))</f>
        <v>0.75</v>
      </c>
      <c r="AQ59" s="11">
        <f t="shared" si="4"/>
        <v>3</v>
      </c>
      <c r="AR59" s="14" t="str">
        <f t="shared" si="5"/>
        <v>Alto</v>
      </c>
      <c r="AS59" s="1" t="str">
        <f>LOOKUP(U59,Clasifica,'[1]V. Seguridad'!$F$4:$F$18)</f>
        <v>REVISAR CON JURÍDICA</v>
      </c>
      <c r="AT59" s="1" t="str">
        <f>LOOKUP(U59,'[1]V. Seguridad'!$C$4:$C$18,'[1]V. Seguridad'!$E$4:$E$18)</f>
        <v>Otra norma legal o constitucional</v>
      </c>
      <c r="AU59" s="1" t="str">
        <f t="shared" si="6"/>
        <v>Otra norma legal o constitucional</v>
      </c>
      <c r="AV59" s="1" t="str">
        <f>LOOKUP(U59,'[1]V. Seguridad'!$C$4:$C$18,'[1]V. Seguridad'!$G$4:$G$18)</f>
        <v>REVISAR CON JURÍDICA</v>
      </c>
    </row>
    <row r="60" spans="2:48" ht="60" x14ac:dyDescent="0.25">
      <c r="B60" s="1" t="s">
        <v>55</v>
      </c>
      <c r="C60" s="1" t="s">
        <v>56</v>
      </c>
      <c r="D60" s="1" t="s">
        <v>454</v>
      </c>
      <c r="E60" s="1" t="s">
        <v>455</v>
      </c>
      <c r="F60" s="1" t="s">
        <v>456</v>
      </c>
      <c r="G60" s="1"/>
      <c r="H60" s="1" t="s">
        <v>394</v>
      </c>
      <c r="I60" s="1" t="s">
        <v>187</v>
      </c>
      <c r="J60" s="1" t="s">
        <v>8</v>
      </c>
      <c r="K60" s="1" t="s">
        <v>5</v>
      </c>
      <c r="L60" s="1" t="s">
        <v>14</v>
      </c>
      <c r="M60" s="1" t="s">
        <v>170</v>
      </c>
      <c r="N60" s="1">
        <v>2012</v>
      </c>
      <c r="O60" s="1" t="s">
        <v>395</v>
      </c>
      <c r="P60" s="1" t="s">
        <v>458</v>
      </c>
      <c r="Q60" s="1" t="s">
        <v>417</v>
      </c>
      <c r="R60" s="11" t="s">
        <v>398</v>
      </c>
      <c r="S60" s="11" t="s">
        <v>398</v>
      </c>
      <c r="T60" s="11" t="s">
        <v>398</v>
      </c>
      <c r="U60" s="1" t="s">
        <v>399</v>
      </c>
      <c r="W60" s="1" t="s">
        <v>400</v>
      </c>
      <c r="X60" s="1" t="s">
        <v>425</v>
      </c>
      <c r="Y60" s="1" t="s">
        <v>426</v>
      </c>
      <c r="Z60" s="1" t="s">
        <v>403</v>
      </c>
      <c r="AA60" s="1" t="s">
        <v>403</v>
      </c>
      <c r="AB60" s="1" t="s">
        <v>432</v>
      </c>
      <c r="AC60" s="12">
        <v>43530</v>
      </c>
      <c r="AD60" s="13" t="str">
        <f t="shared" si="0"/>
        <v>ACTIVO CALIFICADO</v>
      </c>
      <c r="AE60" s="11">
        <f t="shared" si="7"/>
        <v>5</v>
      </c>
      <c r="AF60" s="11">
        <f t="shared" si="7"/>
        <v>5</v>
      </c>
      <c r="AG60" s="11">
        <f t="shared" si="7"/>
        <v>5</v>
      </c>
      <c r="AH60" s="11" t="str">
        <f>LOOKUP(U60,Clasifica,'[1]V. Seguridad'!$D$4:$D$18)</f>
        <v>Alto</v>
      </c>
      <c r="AI60" s="11" t="e">
        <f>LOOKUP(V60,HWSW,'[1]V. Seguridad'!$E$22:$E$25)</f>
        <v>#N/A</v>
      </c>
      <c r="AJ60" s="11" t="str">
        <f>LOOKUP(W60,'[1]V. Seguridad'!$C$31:$C$35,'[1]V. Seguridad'!$E$31:$E$35)</f>
        <v>Medio</v>
      </c>
      <c r="AK60" s="11" t="str">
        <f t="shared" si="2"/>
        <v>Bajo</v>
      </c>
      <c r="AL60" s="11">
        <f t="shared" si="8"/>
        <v>3</v>
      </c>
      <c r="AM60" s="11">
        <f t="shared" si="8"/>
        <v>0</v>
      </c>
      <c r="AN60" s="11">
        <f t="shared" si="8"/>
        <v>2</v>
      </c>
      <c r="AO60" s="11">
        <f t="shared" si="8"/>
        <v>1</v>
      </c>
      <c r="AP60" s="11">
        <f>IF(X60="",0,(LOOKUP(X60,Dispo,'[1]V. Seguridad'!$D$41:$D$45)*(LOOKUP(Y60,Tiempo,VTiempo))))</f>
        <v>0.75</v>
      </c>
      <c r="AQ60" s="11">
        <f t="shared" si="4"/>
        <v>3</v>
      </c>
      <c r="AR60" s="14" t="str">
        <f t="shared" si="5"/>
        <v>Alto</v>
      </c>
      <c r="AS60" s="1" t="str">
        <f>LOOKUP(U60,Clasifica,'[1]V. Seguridad'!$F$4:$F$18)</f>
        <v>REVISAR CON JURÍDICA</v>
      </c>
      <c r="AT60" s="1" t="str">
        <f>LOOKUP(U60,'[1]V. Seguridad'!$C$4:$C$18,'[1]V. Seguridad'!$E$4:$E$18)</f>
        <v>Otra norma legal o constitucional</v>
      </c>
      <c r="AU60" s="1" t="str">
        <f t="shared" si="6"/>
        <v>Otra norma legal o constitucional</v>
      </c>
      <c r="AV60" s="1" t="str">
        <f>LOOKUP(U60,'[1]V. Seguridad'!$C$4:$C$18,'[1]V. Seguridad'!$G$4:$G$18)</f>
        <v>REVISAR CON JURÍDICA</v>
      </c>
    </row>
    <row r="61" spans="2:48" ht="60" x14ac:dyDescent="0.25">
      <c r="B61" s="1" t="s">
        <v>55</v>
      </c>
      <c r="C61" s="1" t="s">
        <v>56</v>
      </c>
      <c r="D61" s="1" t="s">
        <v>454</v>
      </c>
      <c r="E61" s="1" t="s">
        <v>455</v>
      </c>
      <c r="F61" s="1" t="s">
        <v>456</v>
      </c>
      <c r="G61" s="1"/>
      <c r="H61" s="1" t="s">
        <v>394</v>
      </c>
      <c r="I61" s="1" t="s">
        <v>188</v>
      </c>
      <c r="J61" s="1" t="s">
        <v>8</v>
      </c>
      <c r="K61" s="1" t="s">
        <v>5</v>
      </c>
      <c r="L61" s="1" t="s">
        <v>14</v>
      </c>
      <c r="M61" s="1" t="s">
        <v>170</v>
      </c>
      <c r="N61" s="1">
        <v>2012</v>
      </c>
      <c r="O61" s="1" t="s">
        <v>395</v>
      </c>
      <c r="P61" s="1" t="s">
        <v>458</v>
      </c>
      <c r="Q61" s="1" t="s">
        <v>417</v>
      </c>
      <c r="R61" s="11" t="s">
        <v>398</v>
      </c>
      <c r="S61" s="11" t="s">
        <v>398</v>
      </c>
      <c r="T61" s="11" t="s">
        <v>398</v>
      </c>
      <c r="U61" s="1" t="s">
        <v>399</v>
      </c>
      <c r="W61" s="1" t="s">
        <v>400</v>
      </c>
      <c r="X61" s="1" t="s">
        <v>425</v>
      </c>
      <c r="Y61" s="1" t="s">
        <v>426</v>
      </c>
      <c r="Z61" s="1" t="s">
        <v>403</v>
      </c>
      <c r="AA61" s="1" t="s">
        <v>403</v>
      </c>
      <c r="AB61" s="1" t="s">
        <v>432</v>
      </c>
      <c r="AC61" s="12">
        <v>43530</v>
      </c>
      <c r="AD61" s="13" t="str">
        <f t="shared" si="0"/>
        <v>ACTIVO CALIFICADO</v>
      </c>
      <c r="AE61" s="11">
        <f t="shared" si="7"/>
        <v>5</v>
      </c>
      <c r="AF61" s="11">
        <f t="shared" si="7"/>
        <v>5</v>
      </c>
      <c r="AG61" s="11">
        <f t="shared" si="7"/>
        <v>5</v>
      </c>
      <c r="AH61" s="11" t="str">
        <f>LOOKUP(U61,Clasifica,'[1]V. Seguridad'!$D$4:$D$18)</f>
        <v>Alto</v>
      </c>
      <c r="AI61" s="11" t="e">
        <f>LOOKUP(V61,HWSW,'[1]V. Seguridad'!$E$22:$E$25)</f>
        <v>#N/A</v>
      </c>
      <c r="AJ61" s="11" t="str">
        <f>LOOKUP(W61,'[1]V. Seguridad'!$C$31:$C$35,'[1]V. Seguridad'!$E$31:$E$35)</f>
        <v>Medio</v>
      </c>
      <c r="AK61" s="11" t="str">
        <f t="shared" si="2"/>
        <v>Bajo</v>
      </c>
      <c r="AL61" s="11">
        <f t="shared" si="8"/>
        <v>3</v>
      </c>
      <c r="AM61" s="11">
        <f t="shared" si="8"/>
        <v>0</v>
      </c>
      <c r="AN61" s="11">
        <f t="shared" si="8"/>
        <v>2</v>
      </c>
      <c r="AO61" s="11">
        <f t="shared" si="8"/>
        <v>1</v>
      </c>
      <c r="AP61" s="11">
        <f>IF(X61="",0,(LOOKUP(X61,Dispo,'[1]V. Seguridad'!$D$41:$D$45)*(LOOKUP(Y61,Tiempo,VTiempo))))</f>
        <v>0.75</v>
      </c>
      <c r="AQ61" s="11">
        <f t="shared" si="4"/>
        <v>3</v>
      </c>
      <c r="AR61" s="14" t="str">
        <f t="shared" si="5"/>
        <v>Alto</v>
      </c>
      <c r="AS61" s="1" t="str">
        <f>LOOKUP(U61,Clasifica,'[1]V. Seguridad'!$F$4:$F$18)</f>
        <v>REVISAR CON JURÍDICA</v>
      </c>
      <c r="AT61" s="1" t="str">
        <f>LOOKUP(U61,'[1]V. Seguridad'!$C$4:$C$18,'[1]V. Seguridad'!$E$4:$E$18)</f>
        <v>Otra norma legal o constitucional</v>
      </c>
      <c r="AU61" s="1" t="str">
        <f t="shared" si="6"/>
        <v>Otra norma legal o constitucional</v>
      </c>
      <c r="AV61" s="1" t="str">
        <f>LOOKUP(U61,'[1]V. Seguridad'!$C$4:$C$18,'[1]V. Seguridad'!$G$4:$G$18)</f>
        <v>REVISAR CON JURÍDICA</v>
      </c>
    </row>
    <row r="62" spans="2:48" ht="60" x14ac:dyDescent="0.25">
      <c r="B62" s="1" t="s">
        <v>55</v>
      </c>
      <c r="C62" s="1" t="s">
        <v>56</v>
      </c>
      <c r="D62" s="1" t="s">
        <v>454</v>
      </c>
      <c r="E62" s="1" t="s">
        <v>455</v>
      </c>
      <c r="F62" s="1" t="s">
        <v>456</v>
      </c>
      <c r="G62" s="1"/>
      <c r="H62" s="1" t="s">
        <v>394</v>
      </c>
      <c r="I62" s="1" t="s">
        <v>189</v>
      </c>
      <c r="J62" s="1" t="s">
        <v>8</v>
      </c>
      <c r="K62" s="1" t="s">
        <v>5</v>
      </c>
      <c r="L62" s="1" t="s">
        <v>14</v>
      </c>
      <c r="M62" s="1" t="s">
        <v>170</v>
      </c>
      <c r="N62" s="1">
        <v>2012</v>
      </c>
      <c r="O62" s="1" t="s">
        <v>395</v>
      </c>
      <c r="P62" s="1" t="s">
        <v>458</v>
      </c>
      <c r="Q62" s="1" t="s">
        <v>417</v>
      </c>
      <c r="R62" s="11" t="s">
        <v>398</v>
      </c>
      <c r="S62" s="11" t="s">
        <v>398</v>
      </c>
      <c r="T62" s="11" t="s">
        <v>398</v>
      </c>
      <c r="U62" s="1" t="s">
        <v>399</v>
      </c>
      <c r="W62" s="1" t="s">
        <v>400</v>
      </c>
      <c r="X62" s="1" t="s">
        <v>425</v>
      </c>
      <c r="Y62" s="1" t="s">
        <v>426</v>
      </c>
      <c r="Z62" s="1" t="s">
        <v>403</v>
      </c>
      <c r="AA62" s="1" t="s">
        <v>403</v>
      </c>
      <c r="AB62" s="1" t="s">
        <v>432</v>
      </c>
      <c r="AC62" s="12">
        <v>43530</v>
      </c>
      <c r="AD62" s="13" t="str">
        <f t="shared" si="0"/>
        <v>ACTIVO CALIFICADO</v>
      </c>
      <c r="AE62" s="11">
        <f t="shared" si="7"/>
        <v>5</v>
      </c>
      <c r="AF62" s="11">
        <f t="shared" si="7"/>
        <v>5</v>
      </c>
      <c r="AG62" s="11">
        <f t="shared" si="7"/>
        <v>5</v>
      </c>
      <c r="AH62" s="11" t="str">
        <f>LOOKUP(U62,Clasifica,'[1]V. Seguridad'!$D$4:$D$18)</f>
        <v>Alto</v>
      </c>
      <c r="AI62" s="11" t="e">
        <f>LOOKUP(V62,HWSW,'[1]V. Seguridad'!$E$22:$E$25)</f>
        <v>#N/A</v>
      </c>
      <c r="AJ62" s="11" t="str">
        <f>LOOKUP(W62,'[1]V. Seguridad'!$C$31:$C$35,'[1]V. Seguridad'!$E$31:$E$35)</f>
        <v>Medio</v>
      </c>
      <c r="AK62" s="11" t="str">
        <f t="shared" si="2"/>
        <v>Bajo</v>
      </c>
      <c r="AL62" s="11">
        <f t="shared" si="8"/>
        <v>3</v>
      </c>
      <c r="AM62" s="11">
        <f t="shared" si="8"/>
        <v>0</v>
      </c>
      <c r="AN62" s="11">
        <f t="shared" si="8"/>
        <v>2</v>
      </c>
      <c r="AO62" s="11">
        <f t="shared" si="8"/>
        <v>1</v>
      </c>
      <c r="AP62" s="11">
        <f>IF(X62="",0,(LOOKUP(X62,Dispo,'[1]V. Seguridad'!$D$41:$D$45)*(LOOKUP(Y62,Tiempo,VTiempo))))</f>
        <v>0.75</v>
      </c>
      <c r="AQ62" s="11">
        <f t="shared" si="4"/>
        <v>3</v>
      </c>
      <c r="AR62" s="14" t="str">
        <f t="shared" si="5"/>
        <v>Alto</v>
      </c>
      <c r="AS62" s="1" t="str">
        <f>LOOKUP(U62,Clasifica,'[1]V. Seguridad'!$F$4:$F$18)</f>
        <v>REVISAR CON JURÍDICA</v>
      </c>
      <c r="AT62" s="1" t="str">
        <f>LOOKUP(U62,'[1]V. Seguridad'!$C$4:$C$18,'[1]V. Seguridad'!$E$4:$E$18)</f>
        <v>Otra norma legal o constitucional</v>
      </c>
      <c r="AU62" s="1" t="str">
        <f t="shared" si="6"/>
        <v>Otra norma legal o constitucional</v>
      </c>
      <c r="AV62" s="1" t="str">
        <f>LOOKUP(U62,'[1]V. Seguridad'!$C$4:$C$18,'[1]V. Seguridad'!$G$4:$G$18)</f>
        <v>REVISAR CON JURÍDICA</v>
      </c>
    </row>
    <row r="63" spans="2:48" ht="75" x14ac:dyDescent="0.25">
      <c r="B63" s="1" t="s">
        <v>101</v>
      </c>
      <c r="C63" s="1" t="s">
        <v>10</v>
      </c>
      <c r="D63" s="1" t="s">
        <v>454</v>
      </c>
      <c r="E63" s="1" t="s">
        <v>455</v>
      </c>
      <c r="F63" s="1" t="s">
        <v>456</v>
      </c>
      <c r="G63" s="1"/>
      <c r="H63" s="1" t="s">
        <v>394</v>
      </c>
      <c r="I63" s="1" t="s">
        <v>195</v>
      </c>
      <c r="J63" s="1" t="s">
        <v>8</v>
      </c>
      <c r="K63" s="1" t="s">
        <v>5</v>
      </c>
      <c r="L63" s="1" t="s">
        <v>183</v>
      </c>
      <c r="M63" s="1" t="s">
        <v>176</v>
      </c>
      <c r="N63" s="1">
        <v>2012</v>
      </c>
      <c r="O63" s="1" t="s">
        <v>395</v>
      </c>
      <c r="P63" s="1" t="s">
        <v>458</v>
      </c>
      <c r="Q63" s="1" t="s">
        <v>459</v>
      </c>
      <c r="R63" s="11" t="s">
        <v>398</v>
      </c>
      <c r="S63" s="11" t="s">
        <v>398</v>
      </c>
      <c r="T63" s="11" t="s">
        <v>398</v>
      </c>
      <c r="U63" s="1" t="s">
        <v>399</v>
      </c>
      <c r="W63" s="1" t="s">
        <v>400</v>
      </c>
      <c r="X63" s="1" t="s">
        <v>406</v>
      </c>
      <c r="Y63" s="1" t="s">
        <v>402</v>
      </c>
      <c r="Z63" s="1" t="s">
        <v>403</v>
      </c>
      <c r="AA63" s="1" t="s">
        <v>403</v>
      </c>
      <c r="AB63" s="1" t="s">
        <v>460</v>
      </c>
      <c r="AC63" s="12">
        <v>43614</v>
      </c>
      <c r="AD63" s="13" t="str">
        <f t="shared" si="0"/>
        <v>ACTIVO CALIFICADO</v>
      </c>
      <c r="AE63" s="11">
        <f t="shared" si="7"/>
        <v>5</v>
      </c>
      <c r="AF63" s="11">
        <f t="shared" si="7"/>
        <v>5</v>
      </c>
      <c r="AG63" s="11">
        <f t="shared" si="7"/>
        <v>5</v>
      </c>
      <c r="AH63" s="11" t="str">
        <f>LOOKUP(U63,Clasifica,'[1]V. Seguridad'!$D$4:$D$18)</f>
        <v>Alto</v>
      </c>
      <c r="AI63" s="11" t="e">
        <f>LOOKUP(V63,HWSW,'[1]V. Seguridad'!$E$22:$E$25)</f>
        <v>#N/A</v>
      </c>
      <c r="AJ63" s="11" t="str">
        <f>LOOKUP(W63,'[1]V. Seguridad'!$C$31:$C$35,'[1]V. Seguridad'!$E$31:$E$35)</f>
        <v>Medio</v>
      </c>
      <c r="AK63" s="11" t="str">
        <f t="shared" si="2"/>
        <v>Bajo</v>
      </c>
      <c r="AL63" s="11">
        <f t="shared" si="8"/>
        <v>3</v>
      </c>
      <c r="AM63" s="11">
        <f t="shared" si="8"/>
        <v>0</v>
      </c>
      <c r="AN63" s="11">
        <f t="shared" si="8"/>
        <v>2</v>
      </c>
      <c r="AO63" s="11">
        <f t="shared" si="8"/>
        <v>1</v>
      </c>
      <c r="AP63" s="11">
        <f>IF(X63="",0,(LOOKUP(X63,Dispo,'[1]V. Seguridad'!$D$41:$D$45)*(LOOKUP(Y63,Tiempo,VTiempo))))</f>
        <v>1.25</v>
      </c>
      <c r="AQ63" s="11">
        <f t="shared" si="4"/>
        <v>3</v>
      </c>
      <c r="AR63" s="14" t="str">
        <f t="shared" si="5"/>
        <v>Alto</v>
      </c>
      <c r="AS63" s="1" t="str">
        <f>LOOKUP(U63,Clasifica,'[1]V. Seguridad'!$F$4:$F$18)</f>
        <v>REVISAR CON JURÍDICA</v>
      </c>
      <c r="AT63" s="1" t="str">
        <f>LOOKUP(U63,'[1]V. Seguridad'!$C$4:$C$18,'[1]V. Seguridad'!$E$4:$E$18)</f>
        <v>Otra norma legal o constitucional</v>
      </c>
      <c r="AU63" s="1" t="str">
        <f t="shared" si="6"/>
        <v>Otra norma legal o constitucional</v>
      </c>
      <c r="AV63" s="1" t="str">
        <f>LOOKUP(U63,'[1]V. Seguridad'!$C$4:$C$18,'[1]V. Seguridad'!$G$4:$G$18)</f>
        <v>REVISAR CON JURÍDICA</v>
      </c>
    </row>
    <row r="64" spans="2:48" ht="75" x14ac:dyDescent="0.25">
      <c r="B64" s="1" t="s">
        <v>101</v>
      </c>
      <c r="C64" s="1" t="s">
        <v>10</v>
      </c>
      <c r="D64" s="1" t="s">
        <v>454</v>
      </c>
      <c r="E64" s="1" t="s">
        <v>455</v>
      </c>
      <c r="F64" s="1" t="s">
        <v>456</v>
      </c>
      <c r="G64" s="1"/>
      <c r="H64" s="1" t="s">
        <v>394</v>
      </c>
      <c r="I64" s="1" t="s">
        <v>190</v>
      </c>
      <c r="J64" s="1" t="s">
        <v>8</v>
      </c>
      <c r="K64" s="1" t="s">
        <v>5</v>
      </c>
      <c r="L64" s="1" t="s">
        <v>183</v>
      </c>
      <c r="M64" s="1" t="s">
        <v>176</v>
      </c>
      <c r="N64" s="1">
        <v>2012</v>
      </c>
      <c r="O64" s="1" t="s">
        <v>395</v>
      </c>
      <c r="P64" s="1" t="s">
        <v>458</v>
      </c>
      <c r="Q64" s="1" t="s">
        <v>459</v>
      </c>
      <c r="R64" s="11" t="s">
        <v>398</v>
      </c>
      <c r="S64" s="11" t="s">
        <v>398</v>
      </c>
      <c r="T64" s="11" t="s">
        <v>398</v>
      </c>
      <c r="U64" s="1" t="s">
        <v>399</v>
      </c>
      <c r="W64" s="1" t="s">
        <v>400</v>
      </c>
      <c r="X64" s="1" t="s">
        <v>406</v>
      </c>
      <c r="Y64" s="1" t="s">
        <v>402</v>
      </c>
      <c r="Z64" s="1" t="s">
        <v>403</v>
      </c>
      <c r="AA64" s="1" t="s">
        <v>403</v>
      </c>
      <c r="AB64" s="1" t="s">
        <v>460</v>
      </c>
      <c r="AC64" s="12">
        <v>43614</v>
      </c>
      <c r="AD64" s="13" t="str">
        <f t="shared" si="0"/>
        <v>ACTIVO CALIFICADO</v>
      </c>
      <c r="AE64" s="11">
        <f t="shared" si="7"/>
        <v>5</v>
      </c>
      <c r="AF64" s="11">
        <f t="shared" si="7"/>
        <v>5</v>
      </c>
      <c r="AG64" s="11">
        <f t="shared" si="7"/>
        <v>5</v>
      </c>
      <c r="AH64" s="11" t="str">
        <f>LOOKUP(U64,Clasifica,'[1]V. Seguridad'!$D$4:$D$18)</f>
        <v>Alto</v>
      </c>
      <c r="AI64" s="11" t="e">
        <f>LOOKUP(V64,HWSW,'[1]V. Seguridad'!$E$22:$E$25)</f>
        <v>#N/A</v>
      </c>
      <c r="AJ64" s="11" t="str">
        <f>LOOKUP(W64,'[1]V. Seguridad'!$C$31:$C$35,'[1]V. Seguridad'!$E$31:$E$35)</f>
        <v>Medio</v>
      </c>
      <c r="AK64" s="11" t="str">
        <f t="shared" si="2"/>
        <v>Bajo</v>
      </c>
      <c r="AL64" s="11">
        <f t="shared" si="8"/>
        <v>3</v>
      </c>
      <c r="AM64" s="11">
        <f t="shared" si="8"/>
        <v>0</v>
      </c>
      <c r="AN64" s="11">
        <f t="shared" si="8"/>
        <v>2</v>
      </c>
      <c r="AO64" s="11">
        <f t="shared" si="8"/>
        <v>1</v>
      </c>
      <c r="AP64" s="11">
        <f>IF(X64="",0,(LOOKUP(X64,Dispo,'[1]V. Seguridad'!$D$41:$D$45)*(LOOKUP(Y64,Tiempo,VTiempo))))</f>
        <v>1.25</v>
      </c>
      <c r="AQ64" s="11">
        <f t="shared" si="4"/>
        <v>3</v>
      </c>
      <c r="AR64" s="14" t="str">
        <f t="shared" si="5"/>
        <v>Alto</v>
      </c>
      <c r="AS64" s="1" t="str">
        <f>LOOKUP(U64,Clasifica,'[1]V. Seguridad'!$F$4:$F$18)</f>
        <v>REVISAR CON JURÍDICA</v>
      </c>
      <c r="AT64" s="1" t="str">
        <f>LOOKUP(U64,'[1]V. Seguridad'!$C$4:$C$18,'[1]V. Seguridad'!$E$4:$E$18)</f>
        <v>Otra norma legal o constitucional</v>
      </c>
      <c r="AU64" s="1" t="str">
        <f t="shared" si="6"/>
        <v>Otra norma legal o constitucional</v>
      </c>
      <c r="AV64" s="1" t="str">
        <f>LOOKUP(U64,'[1]V. Seguridad'!$C$4:$C$18,'[1]V. Seguridad'!$G$4:$G$18)</f>
        <v>REVISAR CON JURÍDICA</v>
      </c>
    </row>
    <row r="65" spans="2:48" ht="75" x14ac:dyDescent="0.25">
      <c r="B65" s="1" t="s">
        <v>101</v>
      </c>
      <c r="C65" s="1" t="s">
        <v>10</v>
      </c>
      <c r="D65" s="1" t="s">
        <v>454</v>
      </c>
      <c r="E65" s="1" t="s">
        <v>455</v>
      </c>
      <c r="F65" s="1" t="s">
        <v>456</v>
      </c>
      <c r="G65" s="1"/>
      <c r="H65" s="1" t="s">
        <v>394</v>
      </c>
      <c r="I65" s="1" t="s">
        <v>191</v>
      </c>
      <c r="J65" s="1" t="s">
        <v>8</v>
      </c>
      <c r="K65" s="1" t="s">
        <v>5</v>
      </c>
      <c r="L65" s="1" t="s">
        <v>183</v>
      </c>
      <c r="M65" s="1" t="s">
        <v>176</v>
      </c>
      <c r="N65" s="1">
        <v>2012</v>
      </c>
      <c r="O65" s="1" t="s">
        <v>395</v>
      </c>
      <c r="P65" s="1" t="s">
        <v>458</v>
      </c>
      <c r="Q65" s="1" t="s">
        <v>459</v>
      </c>
      <c r="R65" s="11" t="s">
        <v>398</v>
      </c>
      <c r="S65" s="11" t="s">
        <v>398</v>
      </c>
      <c r="T65" s="11" t="s">
        <v>398</v>
      </c>
      <c r="U65" s="1" t="s">
        <v>399</v>
      </c>
      <c r="W65" s="1" t="s">
        <v>400</v>
      </c>
      <c r="X65" s="1" t="s">
        <v>406</v>
      </c>
      <c r="Y65" s="1" t="s">
        <v>402</v>
      </c>
      <c r="Z65" s="1" t="s">
        <v>403</v>
      </c>
      <c r="AA65" s="1" t="s">
        <v>403</v>
      </c>
      <c r="AB65" s="1" t="s">
        <v>460</v>
      </c>
      <c r="AC65" s="12">
        <v>43614</v>
      </c>
      <c r="AD65" s="13" t="str">
        <f t="shared" si="0"/>
        <v>ACTIVO CALIFICADO</v>
      </c>
      <c r="AE65" s="11">
        <f t="shared" si="7"/>
        <v>5</v>
      </c>
      <c r="AF65" s="11">
        <f t="shared" si="7"/>
        <v>5</v>
      </c>
      <c r="AG65" s="11">
        <f t="shared" si="7"/>
        <v>5</v>
      </c>
      <c r="AH65" s="11" t="str">
        <f>LOOKUP(U65,Clasifica,'[1]V. Seguridad'!$D$4:$D$18)</f>
        <v>Alto</v>
      </c>
      <c r="AI65" s="11" t="e">
        <f>LOOKUP(V65,HWSW,'[1]V. Seguridad'!$E$22:$E$25)</f>
        <v>#N/A</v>
      </c>
      <c r="AJ65" s="11" t="str">
        <f>LOOKUP(W65,'[1]V. Seguridad'!$C$31:$C$35,'[1]V. Seguridad'!$E$31:$E$35)</f>
        <v>Medio</v>
      </c>
      <c r="AK65" s="11" t="str">
        <f t="shared" si="2"/>
        <v>Bajo</v>
      </c>
      <c r="AL65" s="11">
        <f t="shared" si="8"/>
        <v>3</v>
      </c>
      <c r="AM65" s="11">
        <f t="shared" si="8"/>
        <v>0</v>
      </c>
      <c r="AN65" s="11">
        <f t="shared" si="8"/>
        <v>2</v>
      </c>
      <c r="AO65" s="11">
        <f t="shared" si="8"/>
        <v>1</v>
      </c>
      <c r="AP65" s="11">
        <f>IF(X65="",0,(LOOKUP(X65,Dispo,'[1]V. Seguridad'!$D$41:$D$45)*(LOOKUP(Y65,Tiempo,VTiempo))))</f>
        <v>1.25</v>
      </c>
      <c r="AQ65" s="11">
        <f t="shared" si="4"/>
        <v>3</v>
      </c>
      <c r="AR65" s="14" t="str">
        <f t="shared" si="5"/>
        <v>Alto</v>
      </c>
      <c r="AS65" s="1" t="str">
        <f>LOOKUP(U65,Clasifica,'[1]V. Seguridad'!$F$4:$F$18)</f>
        <v>REVISAR CON JURÍDICA</v>
      </c>
      <c r="AT65" s="1" t="str">
        <f>LOOKUP(U65,'[1]V. Seguridad'!$C$4:$C$18,'[1]V. Seguridad'!$E$4:$E$18)</f>
        <v>Otra norma legal o constitucional</v>
      </c>
      <c r="AU65" s="1" t="str">
        <f t="shared" si="6"/>
        <v>Otra norma legal o constitucional</v>
      </c>
      <c r="AV65" s="1" t="str">
        <f>LOOKUP(U65,'[1]V. Seguridad'!$C$4:$C$18,'[1]V. Seguridad'!$G$4:$G$18)</f>
        <v>REVISAR CON JURÍDICA</v>
      </c>
    </row>
    <row r="66" spans="2:48" ht="75" x14ac:dyDescent="0.25">
      <c r="B66" s="1" t="s">
        <v>101</v>
      </c>
      <c r="C66" s="1" t="s">
        <v>10</v>
      </c>
      <c r="D66" s="1" t="s">
        <v>454</v>
      </c>
      <c r="E66" s="1" t="s">
        <v>455</v>
      </c>
      <c r="F66" s="1" t="s">
        <v>456</v>
      </c>
      <c r="G66" s="1"/>
      <c r="H66" s="1" t="s">
        <v>394</v>
      </c>
      <c r="I66" s="1" t="s">
        <v>192</v>
      </c>
      <c r="J66" s="1" t="s">
        <v>8</v>
      </c>
      <c r="K66" s="1" t="s">
        <v>5</v>
      </c>
      <c r="L66" s="1" t="s">
        <v>183</v>
      </c>
      <c r="M66" s="1" t="s">
        <v>176</v>
      </c>
      <c r="N66" s="1">
        <v>2012</v>
      </c>
      <c r="O66" s="1" t="s">
        <v>395</v>
      </c>
      <c r="P66" s="1" t="s">
        <v>458</v>
      </c>
      <c r="Q66" s="1" t="s">
        <v>459</v>
      </c>
      <c r="R66" s="11" t="s">
        <v>398</v>
      </c>
      <c r="S66" s="11" t="s">
        <v>398</v>
      </c>
      <c r="T66" s="11" t="s">
        <v>398</v>
      </c>
      <c r="U66" s="1" t="s">
        <v>399</v>
      </c>
      <c r="W66" s="1" t="s">
        <v>400</v>
      </c>
      <c r="X66" s="1" t="s">
        <v>406</v>
      </c>
      <c r="Y66" s="1" t="s">
        <v>402</v>
      </c>
      <c r="Z66" s="1" t="s">
        <v>403</v>
      </c>
      <c r="AA66" s="1" t="s">
        <v>403</v>
      </c>
      <c r="AB66" s="1" t="s">
        <v>460</v>
      </c>
      <c r="AC66" s="12">
        <v>43614</v>
      </c>
      <c r="AD66" s="13" t="str">
        <f t="shared" si="0"/>
        <v>ACTIVO CALIFICADO</v>
      </c>
      <c r="AE66" s="11">
        <f t="shared" si="7"/>
        <v>5</v>
      </c>
      <c r="AF66" s="11">
        <f t="shared" si="7"/>
        <v>5</v>
      </c>
      <c r="AG66" s="11">
        <f t="shared" si="7"/>
        <v>5</v>
      </c>
      <c r="AH66" s="11" t="str">
        <f>LOOKUP(U66,Clasifica,'[1]V. Seguridad'!$D$4:$D$18)</f>
        <v>Alto</v>
      </c>
      <c r="AI66" s="11" t="e">
        <f>LOOKUP(V66,HWSW,'[1]V. Seguridad'!$E$22:$E$25)</f>
        <v>#N/A</v>
      </c>
      <c r="AJ66" s="11" t="str">
        <f>LOOKUP(W66,'[1]V. Seguridad'!$C$31:$C$35,'[1]V. Seguridad'!$E$31:$E$35)</f>
        <v>Medio</v>
      </c>
      <c r="AK66" s="11" t="str">
        <f t="shared" si="2"/>
        <v>Bajo</v>
      </c>
      <c r="AL66" s="11">
        <f t="shared" si="8"/>
        <v>3</v>
      </c>
      <c r="AM66" s="11">
        <f t="shared" si="8"/>
        <v>0</v>
      </c>
      <c r="AN66" s="11">
        <f t="shared" si="8"/>
        <v>2</v>
      </c>
      <c r="AO66" s="11">
        <f t="shared" si="8"/>
        <v>1</v>
      </c>
      <c r="AP66" s="11">
        <f>IF(X66="",0,(LOOKUP(X66,Dispo,'[1]V. Seguridad'!$D$41:$D$45)*(LOOKUP(Y66,Tiempo,VTiempo))))</f>
        <v>1.25</v>
      </c>
      <c r="AQ66" s="11">
        <f t="shared" si="4"/>
        <v>3</v>
      </c>
      <c r="AR66" s="14" t="str">
        <f t="shared" si="5"/>
        <v>Alto</v>
      </c>
      <c r="AS66" s="1" t="str">
        <f>LOOKUP(U66,Clasifica,'[1]V. Seguridad'!$F$4:$F$18)</f>
        <v>REVISAR CON JURÍDICA</v>
      </c>
      <c r="AT66" s="1" t="str">
        <f>LOOKUP(U66,'[1]V. Seguridad'!$C$4:$C$18,'[1]V. Seguridad'!$E$4:$E$18)</f>
        <v>Otra norma legal o constitucional</v>
      </c>
      <c r="AU66" s="1" t="str">
        <f t="shared" si="6"/>
        <v>Otra norma legal o constitucional</v>
      </c>
      <c r="AV66" s="1" t="str">
        <f>LOOKUP(U66,'[1]V. Seguridad'!$C$4:$C$18,'[1]V. Seguridad'!$G$4:$G$18)</f>
        <v>REVISAR CON JURÍDICA</v>
      </c>
    </row>
    <row r="67" spans="2:48" ht="75" x14ac:dyDescent="0.25">
      <c r="B67" s="1" t="s">
        <v>101</v>
      </c>
      <c r="C67" s="1" t="s">
        <v>10</v>
      </c>
      <c r="D67" s="1" t="s">
        <v>454</v>
      </c>
      <c r="E67" s="1" t="s">
        <v>455</v>
      </c>
      <c r="F67" s="1" t="s">
        <v>456</v>
      </c>
      <c r="G67" s="1"/>
      <c r="H67" s="1" t="s">
        <v>394</v>
      </c>
      <c r="I67" s="1" t="s">
        <v>193</v>
      </c>
      <c r="J67" s="1" t="s">
        <v>8</v>
      </c>
      <c r="K67" s="1" t="s">
        <v>5</v>
      </c>
      <c r="L67" s="1" t="s">
        <v>183</v>
      </c>
      <c r="M67" s="1" t="s">
        <v>176</v>
      </c>
      <c r="N67" s="1">
        <v>2012</v>
      </c>
      <c r="O67" s="1" t="s">
        <v>395</v>
      </c>
      <c r="P67" s="1" t="s">
        <v>458</v>
      </c>
      <c r="Q67" s="1" t="s">
        <v>459</v>
      </c>
      <c r="R67" s="11" t="s">
        <v>398</v>
      </c>
      <c r="S67" s="11" t="s">
        <v>398</v>
      </c>
      <c r="T67" s="11" t="s">
        <v>398</v>
      </c>
      <c r="U67" s="1" t="s">
        <v>399</v>
      </c>
      <c r="W67" s="1" t="s">
        <v>400</v>
      </c>
      <c r="X67" s="1" t="s">
        <v>406</v>
      </c>
      <c r="Y67" s="1" t="s">
        <v>402</v>
      </c>
      <c r="Z67" s="1" t="s">
        <v>403</v>
      </c>
      <c r="AA67" s="1" t="s">
        <v>403</v>
      </c>
      <c r="AB67" s="1" t="s">
        <v>460</v>
      </c>
      <c r="AC67" s="12">
        <v>43614</v>
      </c>
      <c r="AD67" s="13" t="str">
        <f t="shared" si="0"/>
        <v>ACTIVO CALIFICADO</v>
      </c>
      <c r="AE67" s="11">
        <f t="shared" si="7"/>
        <v>5</v>
      </c>
      <c r="AF67" s="11">
        <f t="shared" si="7"/>
        <v>5</v>
      </c>
      <c r="AG67" s="11">
        <f t="shared" si="7"/>
        <v>5</v>
      </c>
      <c r="AH67" s="11" t="str">
        <f>LOOKUP(U67,Clasifica,'[1]V. Seguridad'!$D$4:$D$18)</f>
        <v>Alto</v>
      </c>
      <c r="AI67" s="11" t="e">
        <f>LOOKUP(V67,HWSW,'[1]V. Seguridad'!$E$22:$E$25)</f>
        <v>#N/A</v>
      </c>
      <c r="AJ67" s="11" t="str">
        <f>LOOKUP(W67,'[1]V. Seguridad'!$C$31:$C$35,'[1]V. Seguridad'!$E$31:$E$35)</f>
        <v>Medio</v>
      </c>
      <c r="AK67" s="11" t="str">
        <f t="shared" si="2"/>
        <v>Bajo</v>
      </c>
      <c r="AL67" s="11">
        <f t="shared" si="8"/>
        <v>3</v>
      </c>
      <c r="AM67" s="11">
        <f t="shared" si="8"/>
        <v>0</v>
      </c>
      <c r="AN67" s="11">
        <f t="shared" si="8"/>
        <v>2</v>
      </c>
      <c r="AO67" s="11">
        <f t="shared" si="8"/>
        <v>1</v>
      </c>
      <c r="AP67" s="11">
        <f>IF(X67="",0,(LOOKUP(X67,Dispo,'[1]V. Seguridad'!$D$41:$D$45)*(LOOKUP(Y67,Tiempo,VTiempo))))</f>
        <v>1.25</v>
      </c>
      <c r="AQ67" s="11">
        <f t="shared" si="4"/>
        <v>3</v>
      </c>
      <c r="AR67" s="14" t="str">
        <f t="shared" si="5"/>
        <v>Alto</v>
      </c>
      <c r="AS67" s="1" t="str">
        <f>LOOKUP(U67,Clasifica,'[1]V. Seguridad'!$F$4:$F$18)</f>
        <v>REVISAR CON JURÍDICA</v>
      </c>
      <c r="AT67" s="1" t="str">
        <f>LOOKUP(U67,'[1]V. Seguridad'!$C$4:$C$18,'[1]V. Seguridad'!$E$4:$E$18)</f>
        <v>Otra norma legal o constitucional</v>
      </c>
      <c r="AU67" s="1" t="str">
        <f t="shared" si="6"/>
        <v>Otra norma legal o constitucional</v>
      </c>
      <c r="AV67" s="1" t="str">
        <f>LOOKUP(U67,'[1]V. Seguridad'!$C$4:$C$18,'[1]V. Seguridad'!$G$4:$G$18)</f>
        <v>REVISAR CON JURÍDICA</v>
      </c>
    </row>
    <row r="68" spans="2:48" ht="75" x14ac:dyDescent="0.25">
      <c r="B68" s="1" t="s">
        <v>19</v>
      </c>
      <c r="C68" s="1" t="s">
        <v>10</v>
      </c>
      <c r="D68" s="1" t="s">
        <v>454</v>
      </c>
      <c r="E68" s="1" t="s">
        <v>455</v>
      </c>
      <c r="F68" s="1" t="s">
        <v>456</v>
      </c>
      <c r="G68" s="1"/>
      <c r="H68" s="1" t="s">
        <v>394</v>
      </c>
      <c r="I68" s="1" t="s">
        <v>196</v>
      </c>
      <c r="J68" s="1" t="s">
        <v>8</v>
      </c>
      <c r="K68" s="1" t="s">
        <v>5</v>
      </c>
      <c r="L68" s="1" t="s">
        <v>184</v>
      </c>
      <c r="M68" s="1" t="s">
        <v>176</v>
      </c>
      <c r="N68" s="1">
        <v>2012</v>
      </c>
      <c r="O68" s="1" t="s">
        <v>395</v>
      </c>
      <c r="P68" s="1" t="s">
        <v>458</v>
      </c>
      <c r="Q68" s="1" t="s">
        <v>459</v>
      </c>
      <c r="R68" s="11" t="s">
        <v>398</v>
      </c>
      <c r="S68" s="11" t="s">
        <v>398</v>
      </c>
      <c r="T68" s="11" t="s">
        <v>398</v>
      </c>
      <c r="U68" s="1" t="s">
        <v>399</v>
      </c>
      <c r="V68" s="1" t="s">
        <v>461</v>
      </c>
      <c r="W68" s="1" t="s">
        <v>400</v>
      </c>
      <c r="X68" s="1" t="s">
        <v>406</v>
      </c>
      <c r="Y68" s="1" t="s">
        <v>403</v>
      </c>
      <c r="Z68" s="1" t="s">
        <v>403</v>
      </c>
      <c r="AA68" s="1" t="s">
        <v>462</v>
      </c>
      <c r="AB68" s="1" t="s">
        <v>460</v>
      </c>
      <c r="AC68" s="12">
        <v>43977</v>
      </c>
      <c r="AD68" s="13" t="str">
        <f t="shared" ref="AD68:AD131" si="9">IF((AE68+AF68+AG68+AL68+AM68+AN68+AO68+AP68)&gt;0,"ACTIVO CALIFICADO","FALTA INFORMACIÓN")</f>
        <v>ACTIVO CALIFICADO</v>
      </c>
      <c r="AE68" s="11">
        <f t="shared" si="7"/>
        <v>5</v>
      </c>
      <c r="AF68" s="11">
        <f t="shared" si="7"/>
        <v>5</v>
      </c>
      <c r="AG68" s="11">
        <f t="shared" si="7"/>
        <v>5</v>
      </c>
      <c r="AH68" s="11" t="str">
        <f>LOOKUP(U68,Clasifica,'[1]V. Seguridad'!$D$4:$D$18)</f>
        <v>Alto</v>
      </c>
      <c r="AI68" s="11" t="str">
        <f>LOOKUP(V68,HWSW,'[1]V. Seguridad'!$E$22:$E$25)</f>
        <v>Alto</v>
      </c>
      <c r="AJ68" s="11" t="str">
        <f>LOOKUP(W68,'[1]V. Seguridad'!$C$31:$C$35,'[1]V. Seguridad'!$E$31:$E$35)</f>
        <v>Medio</v>
      </c>
      <c r="AK68" s="11" t="str">
        <f t="shared" ref="AK68:AK131" si="10">IF(AND(AP68&gt;=0,AP68&lt;=2),"Bajo",IF(AND(AP68&gt;=2.1,AP68&lt;=3),"Medio",IF(AND(AP68&gt;=3.1,AP68&lt;=5),"Alto")))</f>
        <v>Bajo</v>
      </c>
      <c r="AL68" s="11">
        <f t="shared" si="8"/>
        <v>3</v>
      </c>
      <c r="AM68" s="11">
        <f t="shared" si="8"/>
        <v>3</v>
      </c>
      <c r="AN68" s="11">
        <f t="shared" si="8"/>
        <v>2</v>
      </c>
      <c r="AO68" s="11">
        <f t="shared" si="8"/>
        <v>1</v>
      </c>
      <c r="AP68" s="11">
        <f>IF(X68="",0,(LOOKUP(X68,Dispo,'[1]V. Seguridad'!$D$41:$D$45)*(LOOKUP(Y68,Tiempo,VTiempo))))</f>
        <v>0.25</v>
      </c>
      <c r="AQ68" s="11">
        <f t="shared" ref="AQ68:AQ131" si="11">MAXA(AL68,AN68,AO68,AM68)</f>
        <v>3</v>
      </c>
      <c r="AR68" s="14" t="str">
        <f t="shared" ref="AR68:AR131" si="12">IF(AQ68=1,"Bajo",IF(AQ68=2,"Medio","Alto"))</f>
        <v>Alto</v>
      </c>
      <c r="AS68" s="1" t="str">
        <f>LOOKUP(U68,Clasifica,'[1]V. Seguridad'!$F$4:$F$18)</f>
        <v>REVISAR CON JURÍDICA</v>
      </c>
      <c r="AT68" s="1" t="str">
        <f>LOOKUP(U68,'[1]V. Seguridad'!$C$4:$C$18,'[1]V. Seguridad'!$E$4:$E$18)</f>
        <v>Otra norma legal o constitucional</v>
      </c>
      <c r="AU68" s="1" t="str">
        <f t="shared" ref="AU68:AU131" si="13">AT68</f>
        <v>Otra norma legal o constitucional</v>
      </c>
      <c r="AV68" s="1" t="str">
        <f>LOOKUP(U68,'[1]V. Seguridad'!$C$4:$C$18,'[1]V. Seguridad'!$G$4:$G$18)</f>
        <v>REVISAR CON JURÍDICA</v>
      </c>
    </row>
    <row r="69" spans="2:48" ht="75" x14ac:dyDescent="0.25">
      <c r="B69" s="1" t="s">
        <v>19</v>
      </c>
      <c r="C69" s="1" t="s">
        <v>10</v>
      </c>
      <c r="D69" s="1" t="s">
        <v>454</v>
      </c>
      <c r="E69" s="1" t="s">
        <v>455</v>
      </c>
      <c r="F69" s="1" t="s">
        <v>456</v>
      </c>
      <c r="G69" s="1"/>
      <c r="H69" s="1" t="s">
        <v>394</v>
      </c>
      <c r="I69" s="1" t="s">
        <v>197</v>
      </c>
      <c r="J69" s="1" t="s">
        <v>8</v>
      </c>
      <c r="K69" s="1" t="s">
        <v>5</v>
      </c>
      <c r="L69" s="1" t="s">
        <v>184</v>
      </c>
      <c r="M69" s="1" t="s">
        <v>176</v>
      </c>
      <c r="N69" s="1">
        <v>2012</v>
      </c>
      <c r="O69" s="1" t="s">
        <v>395</v>
      </c>
      <c r="P69" s="1" t="s">
        <v>458</v>
      </c>
      <c r="Q69" s="1" t="s">
        <v>459</v>
      </c>
      <c r="R69" s="11" t="s">
        <v>398</v>
      </c>
      <c r="S69" s="11" t="s">
        <v>398</v>
      </c>
      <c r="T69" s="11" t="s">
        <v>398</v>
      </c>
      <c r="U69" s="1" t="s">
        <v>399</v>
      </c>
      <c r="V69" s="1" t="s">
        <v>461</v>
      </c>
      <c r="W69" s="1" t="s">
        <v>400</v>
      </c>
      <c r="X69" s="1" t="s">
        <v>406</v>
      </c>
      <c r="Y69" s="1" t="s">
        <v>403</v>
      </c>
      <c r="Z69" s="1" t="s">
        <v>403</v>
      </c>
      <c r="AA69" s="1" t="s">
        <v>462</v>
      </c>
      <c r="AB69" s="1" t="s">
        <v>460</v>
      </c>
      <c r="AC69" s="12">
        <v>43977</v>
      </c>
      <c r="AD69" s="13" t="str">
        <f t="shared" si="9"/>
        <v>ACTIVO CALIFICADO</v>
      </c>
      <c r="AE69" s="11">
        <f t="shared" ref="AE69:AG88" si="14">IF(R69="",0,IF(R69="Si",5,IF(R69="Parcialmente",3,0.1)))</f>
        <v>5</v>
      </c>
      <c r="AF69" s="11">
        <f t="shared" si="14"/>
        <v>5</v>
      </c>
      <c r="AG69" s="11">
        <f t="shared" si="14"/>
        <v>5</v>
      </c>
      <c r="AH69" s="11" t="str">
        <f>LOOKUP(U69,Clasifica,'[1]V. Seguridad'!$D$4:$D$18)</f>
        <v>Alto</v>
      </c>
      <c r="AI69" s="11" t="str">
        <f>LOOKUP(V69,HWSW,'[1]V. Seguridad'!$E$22:$E$25)</f>
        <v>Alto</v>
      </c>
      <c r="AJ69" s="11" t="str">
        <f>LOOKUP(W69,'[1]V. Seguridad'!$C$31:$C$35,'[1]V. Seguridad'!$E$31:$E$35)</f>
        <v>Medio</v>
      </c>
      <c r="AK69" s="11" t="str">
        <f t="shared" si="10"/>
        <v>Bajo</v>
      </c>
      <c r="AL69" s="11">
        <f t="shared" si="8"/>
        <v>3</v>
      </c>
      <c r="AM69" s="11">
        <f t="shared" si="8"/>
        <v>3</v>
      </c>
      <c r="AN69" s="11">
        <f t="shared" si="8"/>
        <v>2</v>
      </c>
      <c r="AO69" s="11">
        <f t="shared" si="8"/>
        <v>1</v>
      </c>
      <c r="AP69" s="11">
        <f>IF(X69="",0,(LOOKUP(X69,Dispo,'[1]V. Seguridad'!$D$41:$D$45)*(LOOKUP(Y69,Tiempo,VTiempo))))</f>
        <v>0.25</v>
      </c>
      <c r="AQ69" s="11">
        <f t="shared" si="11"/>
        <v>3</v>
      </c>
      <c r="AR69" s="14" t="str">
        <f t="shared" si="12"/>
        <v>Alto</v>
      </c>
      <c r="AS69" s="1" t="str">
        <f>LOOKUP(U69,Clasifica,'[1]V. Seguridad'!$F$4:$F$18)</f>
        <v>REVISAR CON JURÍDICA</v>
      </c>
      <c r="AT69" s="1" t="str">
        <f>LOOKUP(U69,'[1]V. Seguridad'!$C$4:$C$18,'[1]V. Seguridad'!$E$4:$E$18)</f>
        <v>Otra norma legal o constitucional</v>
      </c>
      <c r="AU69" s="1" t="str">
        <f t="shared" si="13"/>
        <v>Otra norma legal o constitucional</v>
      </c>
      <c r="AV69" s="1" t="str">
        <f>LOOKUP(U69,'[1]V. Seguridad'!$C$4:$C$18,'[1]V. Seguridad'!$G$4:$G$18)</f>
        <v>REVISAR CON JURÍDICA</v>
      </c>
    </row>
    <row r="70" spans="2:48" ht="75" x14ac:dyDescent="0.25">
      <c r="B70" s="1" t="s">
        <v>19</v>
      </c>
      <c r="C70" s="1" t="s">
        <v>10</v>
      </c>
      <c r="D70" s="1" t="s">
        <v>454</v>
      </c>
      <c r="E70" s="1" t="s">
        <v>455</v>
      </c>
      <c r="F70" s="1" t="s">
        <v>456</v>
      </c>
      <c r="G70" s="1"/>
      <c r="H70" s="1" t="s">
        <v>394</v>
      </c>
      <c r="I70" s="1" t="s">
        <v>198</v>
      </c>
      <c r="J70" s="1" t="s">
        <v>8</v>
      </c>
      <c r="K70" s="1" t="s">
        <v>5</v>
      </c>
      <c r="L70" s="1" t="s">
        <v>184</v>
      </c>
      <c r="M70" s="1" t="s">
        <v>176</v>
      </c>
      <c r="N70" s="1">
        <v>2012</v>
      </c>
      <c r="O70" s="1" t="s">
        <v>395</v>
      </c>
      <c r="P70" s="1" t="s">
        <v>458</v>
      </c>
      <c r="Q70" s="1" t="s">
        <v>459</v>
      </c>
      <c r="R70" s="11" t="s">
        <v>398</v>
      </c>
      <c r="S70" s="11" t="s">
        <v>398</v>
      </c>
      <c r="T70" s="11" t="s">
        <v>398</v>
      </c>
      <c r="U70" s="1" t="s">
        <v>399</v>
      </c>
      <c r="V70" s="1" t="s">
        <v>461</v>
      </c>
      <c r="W70" s="1" t="s">
        <v>400</v>
      </c>
      <c r="X70" s="1" t="s">
        <v>406</v>
      </c>
      <c r="Y70" s="1" t="s">
        <v>403</v>
      </c>
      <c r="Z70" s="1" t="s">
        <v>403</v>
      </c>
      <c r="AA70" s="1" t="s">
        <v>462</v>
      </c>
      <c r="AB70" s="1" t="s">
        <v>460</v>
      </c>
      <c r="AC70" s="12">
        <v>43977</v>
      </c>
      <c r="AD70" s="13" t="str">
        <f t="shared" si="9"/>
        <v>ACTIVO CALIFICADO</v>
      </c>
      <c r="AE70" s="11">
        <f t="shared" si="14"/>
        <v>5</v>
      </c>
      <c r="AF70" s="11">
        <f t="shared" si="14"/>
        <v>5</v>
      </c>
      <c r="AG70" s="11">
        <f t="shared" si="14"/>
        <v>5</v>
      </c>
      <c r="AH70" s="11" t="str">
        <f>LOOKUP(U70,Clasifica,'[1]V. Seguridad'!$D$4:$D$18)</f>
        <v>Alto</v>
      </c>
      <c r="AI70" s="11" t="str">
        <f>LOOKUP(V70,HWSW,'[1]V. Seguridad'!$E$22:$E$25)</f>
        <v>Alto</v>
      </c>
      <c r="AJ70" s="11" t="str">
        <f>LOOKUP(W70,'[1]V. Seguridad'!$C$31:$C$35,'[1]V. Seguridad'!$E$31:$E$35)</f>
        <v>Medio</v>
      </c>
      <c r="AK70" s="11" t="str">
        <f t="shared" si="10"/>
        <v>Bajo</v>
      </c>
      <c r="AL70" s="11">
        <f t="shared" si="8"/>
        <v>3</v>
      </c>
      <c r="AM70" s="11">
        <f t="shared" si="8"/>
        <v>3</v>
      </c>
      <c r="AN70" s="11">
        <f t="shared" si="8"/>
        <v>2</v>
      </c>
      <c r="AO70" s="11">
        <f t="shared" si="8"/>
        <v>1</v>
      </c>
      <c r="AP70" s="11">
        <f>IF(X70="",0,(LOOKUP(X70,Dispo,'[1]V. Seguridad'!$D$41:$D$45)*(LOOKUP(Y70,Tiempo,VTiempo))))</f>
        <v>0.25</v>
      </c>
      <c r="AQ70" s="11">
        <f t="shared" si="11"/>
        <v>3</v>
      </c>
      <c r="AR70" s="14" t="str">
        <f t="shared" si="12"/>
        <v>Alto</v>
      </c>
      <c r="AS70" s="1" t="str">
        <f>LOOKUP(U70,Clasifica,'[1]V. Seguridad'!$F$4:$F$18)</f>
        <v>REVISAR CON JURÍDICA</v>
      </c>
      <c r="AT70" s="1" t="str">
        <f>LOOKUP(U70,'[1]V. Seguridad'!$C$4:$C$18,'[1]V. Seguridad'!$E$4:$E$18)</f>
        <v>Otra norma legal o constitucional</v>
      </c>
      <c r="AU70" s="1" t="str">
        <f t="shared" si="13"/>
        <v>Otra norma legal o constitucional</v>
      </c>
      <c r="AV70" s="1" t="str">
        <f>LOOKUP(U70,'[1]V. Seguridad'!$C$4:$C$18,'[1]V. Seguridad'!$G$4:$G$18)</f>
        <v>REVISAR CON JURÍDICA</v>
      </c>
    </row>
    <row r="71" spans="2:48" ht="75" x14ac:dyDescent="0.25">
      <c r="B71" s="1" t="s">
        <v>19</v>
      </c>
      <c r="C71" s="1" t="s">
        <v>10</v>
      </c>
      <c r="D71" s="1" t="s">
        <v>454</v>
      </c>
      <c r="E71" s="1" t="s">
        <v>455</v>
      </c>
      <c r="F71" s="1" t="s">
        <v>456</v>
      </c>
      <c r="G71" s="1"/>
      <c r="H71" s="1" t="s">
        <v>394</v>
      </c>
      <c r="I71" s="1" t="s">
        <v>199</v>
      </c>
      <c r="J71" s="1" t="s">
        <v>8</v>
      </c>
      <c r="K71" s="1" t="s">
        <v>5</v>
      </c>
      <c r="L71" s="1" t="s">
        <v>184</v>
      </c>
      <c r="M71" s="1" t="s">
        <v>176</v>
      </c>
      <c r="N71" s="1">
        <v>2012</v>
      </c>
      <c r="O71" s="1" t="s">
        <v>395</v>
      </c>
      <c r="P71" s="1" t="s">
        <v>458</v>
      </c>
      <c r="Q71" s="1" t="s">
        <v>459</v>
      </c>
      <c r="R71" s="11" t="s">
        <v>398</v>
      </c>
      <c r="S71" s="11" t="s">
        <v>398</v>
      </c>
      <c r="T71" s="11" t="s">
        <v>398</v>
      </c>
      <c r="U71" s="1" t="s">
        <v>399</v>
      </c>
      <c r="V71" s="1" t="s">
        <v>461</v>
      </c>
      <c r="W71" s="1" t="s">
        <v>400</v>
      </c>
      <c r="X71" s="1" t="s">
        <v>406</v>
      </c>
      <c r="Y71" s="1" t="s">
        <v>403</v>
      </c>
      <c r="Z71" s="1" t="s">
        <v>403</v>
      </c>
      <c r="AA71" s="1" t="s">
        <v>462</v>
      </c>
      <c r="AB71" s="1" t="s">
        <v>460</v>
      </c>
      <c r="AC71" s="12">
        <v>43977</v>
      </c>
      <c r="AD71" s="13" t="str">
        <f t="shared" si="9"/>
        <v>ACTIVO CALIFICADO</v>
      </c>
      <c r="AE71" s="11">
        <f t="shared" si="14"/>
        <v>5</v>
      </c>
      <c r="AF71" s="11">
        <f t="shared" si="14"/>
        <v>5</v>
      </c>
      <c r="AG71" s="11">
        <f t="shared" si="14"/>
        <v>5</v>
      </c>
      <c r="AH71" s="11" t="str">
        <f>LOOKUP(U71,Clasifica,'[1]V. Seguridad'!$D$4:$D$18)</f>
        <v>Alto</v>
      </c>
      <c r="AI71" s="11" t="str">
        <f>LOOKUP(V71,HWSW,'[1]V. Seguridad'!$E$22:$E$25)</f>
        <v>Alto</v>
      </c>
      <c r="AJ71" s="11" t="str">
        <f>LOOKUP(W71,'[1]V. Seguridad'!$C$31:$C$35,'[1]V. Seguridad'!$E$31:$E$35)</f>
        <v>Medio</v>
      </c>
      <c r="AK71" s="11" t="str">
        <f t="shared" si="10"/>
        <v>Bajo</v>
      </c>
      <c r="AL71" s="11">
        <f t="shared" si="8"/>
        <v>3</v>
      </c>
      <c r="AM71" s="11">
        <f t="shared" si="8"/>
        <v>3</v>
      </c>
      <c r="AN71" s="11">
        <f t="shared" si="8"/>
        <v>2</v>
      </c>
      <c r="AO71" s="11">
        <f t="shared" si="8"/>
        <v>1</v>
      </c>
      <c r="AP71" s="11">
        <f>IF(X71="",0,(LOOKUP(X71,Dispo,'[1]V. Seguridad'!$D$41:$D$45)*(LOOKUP(Y71,Tiempo,VTiempo))))</f>
        <v>0.25</v>
      </c>
      <c r="AQ71" s="11">
        <f t="shared" si="11"/>
        <v>3</v>
      </c>
      <c r="AR71" s="14" t="str">
        <f t="shared" si="12"/>
        <v>Alto</v>
      </c>
      <c r="AS71" s="1" t="str">
        <f>LOOKUP(U71,Clasifica,'[1]V. Seguridad'!$F$4:$F$18)</f>
        <v>REVISAR CON JURÍDICA</v>
      </c>
      <c r="AT71" s="1" t="str">
        <f>LOOKUP(U71,'[1]V. Seguridad'!$C$4:$C$18,'[1]V. Seguridad'!$E$4:$E$18)</f>
        <v>Otra norma legal o constitucional</v>
      </c>
      <c r="AU71" s="1" t="str">
        <f t="shared" si="13"/>
        <v>Otra norma legal o constitucional</v>
      </c>
      <c r="AV71" s="1" t="str">
        <f>LOOKUP(U71,'[1]V. Seguridad'!$C$4:$C$18,'[1]V. Seguridad'!$G$4:$G$18)</f>
        <v>REVISAR CON JURÍDICA</v>
      </c>
    </row>
    <row r="72" spans="2:48" ht="75" x14ac:dyDescent="0.25">
      <c r="B72" s="1" t="s">
        <v>19</v>
      </c>
      <c r="C72" s="1" t="s">
        <v>10</v>
      </c>
      <c r="D72" s="1" t="s">
        <v>454</v>
      </c>
      <c r="E72" s="1" t="s">
        <v>455</v>
      </c>
      <c r="F72" s="1" t="s">
        <v>456</v>
      </c>
      <c r="G72" s="1"/>
      <c r="H72" s="1" t="s">
        <v>394</v>
      </c>
      <c r="I72" s="1" t="s">
        <v>200</v>
      </c>
      <c r="J72" s="1" t="s">
        <v>8</v>
      </c>
      <c r="K72" s="1" t="s">
        <v>5</v>
      </c>
      <c r="L72" s="1" t="s">
        <v>184</v>
      </c>
      <c r="M72" s="1" t="s">
        <v>176</v>
      </c>
      <c r="N72" s="1">
        <v>2012</v>
      </c>
      <c r="O72" s="1" t="s">
        <v>395</v>
      </c>
      <c r="P72" s="1" t="s">
        <v>458</v>
      </c>
      <c r="Q72" s="1" t="s">
        <v>459</v>
      </c>
      <c r="R72" s="11" t="s">
        <v>398</v>
      </c>
      <c r="S72" s="11" t="s">
        <v>398</v>
      </c>
      <c r="T72" s="11" t="s">
        <v>398</v>
      </c>
      <c r="U72" s="1" t="s">
        <v>399</v>
      </c>
      <c r="V72" s="1" t="s">
        <v>461</v>
      </c>
      <c r="W72" s="1" t="s">
        <v>400</v>
      </c>
      <c r="X72" s="1" t="s">
        <v>406</v>
      </c>
      <c r="Y72" s="1" t="s">
        <v>403</v>
      </c>
      <c r="Z72" s="1" t="s">
        <v>403</v>
      </c>
      <c r="AA72" s="1" t="s">
        <v>462</v>
      </c>
      <c r="AB72" s="1" t="s">
        <v>460</v>
      </c>
      <c r="AC72" s="12">
        <v>43977</v>
      </c>
      <c r="AD72" s="13" t="str">
        <f t="shared" si="9"/>
        <v>ACTIVO CALIFICADO</v>
      </c>
      <c r="AE72" s="11">
        <f t="shared" si="14"/>
        <v>5</v>
      </c>
      <c r="AF72" s="11">
        <f t="shared" si="14"/>
        <v>5</v>
      </c>
      <c r="AG72" s="11">
        <f t="shared" si="14"/>
        <v>5</v>
      </c>
      <c r="AH72" s="11" t="str">
        <f>LOOKUP(U72,Clasifica,'[1]V. Seguridad'!$D$4:$D$18)</f>
        <v>Alto</v>
      </c>
      <c r="AI72" s="11" t="str">
        <f>LOOKUP(V72,HWSW,'[1]V. Seguridad'!$E$22:$E$25)</f>
        <v>Alto</v>
      </c>
      <c r="AJ72" s="11" t="str">
        <f>LOOKUP(W72,'[1]V. Seguridad'!$C$31:$C$35,'[1]V. Seguridad'!$E$31:$E$35)</f>
        <v>Medio</v>
      </c>
      <c r="AK72" s="11" t="str">
        <f t="shared" si="10"/>
        <v>Bajo</v>
      </c>
      <c r="AL72" s="11">
        <f t="shared" si="8"/>
        <v>3</v>
      </c>
      <c r="AM72" s="11">
        <f t="shared" si="8"/>
        <v>3</v>
      </c>
      <c r="AN72" s="11">
        <f t="shared" si="8"/>
        <v>2</v>
      </c>
      <c r="AO72" s="11">
        <f t="shared" si="8"/>
        <v>1</v>
      </c>
      <c r="AP72" s="11">
        <f>IF(X72="",0,(LOOKUP(X72,Dispo,'[1]V. Seguridad'!$D$41:$D$45)*(LOOKUP(Y72,Tiempo,VTiempo))))</f>
        <v>0.25</v>
      </c>
      <c r="AQ72" s="11">
        <f t="shared" si="11"/>
        <v>3</v>
      </c>
      <c r="AR72" s="14" t="str">
        <f t="shared" si="12"/>
        <v>Alto</v>
      </c>
      <c r="AS72" s="1" t="str">
        <f>LOOKUP(U72,Clasifica,'[1]V. Seguridad'!$F$4:$F$18)</f>
        <v>REVISAR CON JURÍDICA</v>
      </c>
      <c r="AT72" s="1" t="str">
        <f>LOOKUP(U72,'[1]V. Seguridad'!$C$4:$C$18,'[1]V. Seguridad'!$E$4:$E$18)</f>
        <v>Otra norma legal o constitucional</v>
      </c>
      <c r="AU72" s="1" t="str">
        <f t="shared" si="13"/>
        <v>Otra norma legal o constitucional</v>
      </c>
      <c r="AV72" s="1" t="str">
        <f>LOOKUP(U72,'[1]V. Seguridad'!$C$4:$C$18,'[1]V. Seguridad'!$G$4:$G$18)</f>
        <v>REVISAR CON JURÍDICA</v>
      </c>
    </row>
    <row r="73" spans="2:48" ht="75" x14ac:dyDescent="0.25">
      <c r="B73" s="1" t="s">
        <v>19</v>
      </c>
      <c r="C73" s="1" t="s">
        <v>10</v>
      </c>
      <c r="D73" s="1" t="s">
        <v>454</v>
      </c>
      <c r="E73" s="1" t="s">
        <v>455</v>
      </c>
      <c r="F73" s="1" t="s">
        <v>456</v>
      </c>
      <c r="G73" s="1"/>
      <c r="H73" s="1" t="s">
        <v>394</v>
      </c>
      <c r="I73" s="1" t="s">
        <v>201</v>
      </c>
      <c r="J73" s="1" t="s">
        <v>8</v>
      </c>
      <c r="K73" s="1" t="s">
        <v>5</v>
      </c>
      <c r="L73" s="1" t="s">
        <v>184</v>
      </c>
      <c r="M73" s="1" t="s">
        <v>176</v>
      </c>
      <c r="N73" s="1">
        <v>2012</v>
      </c>
      <c r="O73" s="1" t="s">
        <v>395</v>
      </c>
      <c r="P73" s="1" t="s">
        <v>458</v>
      </c>
      <c r="Q73" s="1" t="s">
        <v>459</v>
      </c>
      <c r="R73" s="11" t="s">
        <v>398</v>
      </c>
      <c r="S73" s="11" t="s">
        <v>398</v>
      </c>
      <c r="T73" s="11" t="s">
        <v>398</v>
      </c>
      <c r="U73" s="1" t="s">
        <v>399</v>
      </c>
      <c r="V73" s="1" t="s">
        <v>461</v>
      </c>
      <c r="W73" s="1" t="s">
        <v>400</v>
      </c>
      <c r="X73" s="1" t="s">
        <v>406</v>
      </c>
      <c r="Y73" s="1" t="s">
        <v>403</v>
      </c>
      <c r="Z73" s="1" t="s">
        <v>403</v>
      </c>
      <c r="AA73" s="1" t="s">
        <v>462</v>
      </c>
      <c r="AB73" s="1" t="s">
        <v>460</v>
      </c>
      <c r="AC73" s="12">
        <v>43977</v>
      </c>
      <c r="AD73" s="13" t="str">
        <f t="shared" si="9"/>
        <v>ACTIVO CALIFICADO</v>
      </c>
      <c r="AE73" s="11">
        <f t="shared" si="14"/>
        <v>5</v>
      </c>
      <c r="AF73" s="11">
        <f t="shared" si="14"/>
        <v>5</v>
      </c>
      <c r="AG73" s="11">
        <f t="shared" si="14"/>
        <v>5</v>
      </c>
      <c r="AH73" s="11" t="str">
        <f>LOOKUP(U73,Clasifica,'[1]V. Seguridad'!$D$4:$D$18)</f>
        <v>Alto</v>
      </c>
      <c r="AI73" s="11" t="str">
        <f>LOOKUP(V73,HWSW,'[1]V. Seguridad'!$E$22:$E$25)</f>
        <v>Alto</v>
      </c>
      <c r="AJ73" s="11" t="str">
        <f>LOOKUP(W73,'[1]V. Seguridad'!$C$31:$C$35,'[1]V. Seguridad'!$E$31:$E$35)</f>
        <v>Medio</v>
      </c>
      <c r="AK73" s="11" t="str">
        <f t="shared" si="10"/>
        <v>Bajo</v>
      </c>
      <c r="AL73" s="11">
        <f t="shared" si="8"/>
        <v>3</v>
      </c>
      <c r="AM73" s="11">
        <f t="shared" si="8"/>
        <v>3</v>
      </c>
      <c r="AN73" s="11">
        <f t="shared" si="8"/>
        <v>2</v>
      </c>
      <c r="AO73" s="11">
        <f t="shared" si="8"/>
        <v>1</v>
      </c>
      <c r="AP73" s="11">
        <f>IF(X73="",0,(LOOKUP(X73,Dispo,'[1]V. Seguridad'!$D$41:$D$45)*(LOOKUP(Y73,Tiempo,VTiempo))))</f>
        <v>0.25</v>
      </c>
      <c r="AQ73" s="11">
        <f t="shared" si="11"/>
        <v>3</v>
      </c>
      <c r="AR73" s="14" t="str">
        <f t="shared" si="12"/>
        <v>Alto</v>
      </c>
      <c r="AS73" s="1" t="str">
        <f>LOOKUP(U73,Clasifica,'[1]V. Seguridad'!$F$4:$F$18)</f>
        <v>REVISAR CON JURÍDICA</v>
      </c>
      <c r="AT73" s="1" t="str">
        <f>LOOKUP(U73,'[1]V. Seguridad'!$C$4:$C$18,'[1]V. Seguridad'!$E$4:$E$18)</f>
        <v>Otra norma legal o constitucional</v>
      </c>
      <c r="AU73" s="1" t="str">
        <f t="shared" si="13"/>
        <v>Otra norma legal o constitucional</v>
      </c>
      <c r="AV73" s="1" t="str">
        <f>LOOKUP(U73,'[1]V. Seguridad'!$C$4:$C$18,'[1]V. Seguridad'!$G$4:$G$18)</f>
        <v>REVISAR CON JURÍDICA</v>
      </c>
    </row>
    <row r="74" spans="2:48" ht="75" x14ac:dyDescent="0.25">
      <c r="B74" s="1" t="s">
        <v>9</v>
      </c>
      <c r="C74" s="1" t="s">
        <v>10</v>
      </c>
      <c r="D74" s="1" t="s">
        <v>454</v>
      </c>
      <c r="E74" s="1" t="s">
        <v>455</v>
      </c>
      <c r="F74" s="1" t="s">
        <v>456</v>
      </c>
      <c r="G74" s="1"/>
      <c r="H74" s="1" t="s">
        <v>394</v>
      </c>
      <c r="I74" s="1" t="s">
        <v>202</v>
      </c>
      <c r="J74" s="1" t="s">
        <v>8</v>
      </c>
      <c r="K74" s="1" t="s">
        <v>5</v>
      </c>
      <c r="L74" s="1" t="s">
        <v>183</v>
      </c>
      <c r="M74" s="1" t="s">
        <v>177</v>
      </c>
      <c r="N74" s="1">
        <v>2012</v>
      </c>
      <c r="O74" s="1" t="s">
        <v>395</v>
      </c>
      <c r="P74" s="1" t="s">
        <v>458</v>
      </c>
      <c r="Q74" s="1" t="s">
        <v>459</v>
      </c>
      <c r="R74" s="11" t="s">
        <v>398</v>
      </c>
      <c r="S74" s="11" t="s">
        <v>398</v>
      </c>
      <c r="T74" s="11" t="s">
        <v>398</v>
      </c>
      <c r="U74" s="1" t="s">
        <v>399</v>
      </c>
      <c r="W74" s="1" t="s">
        <v>400</v>
      </c>
      <c r="X74" s="1" t="s">
        <v>406</v>
      </c>
      <c r="Y74" s="1" t="s">
        <v>426</v>
      </c>
      <c r="Z74" s="1" t="s">
        <v>403</v>
      </c>
      <c r="AA74" s="1" t="s">
        <v>403</v>
      </c>
      <c r="AB74" s="1" t="s">
        <v>460</v>
      </c>
      <c r="AC74" s="12">
        <v>43614</v>
      </c>
      <c r="AD74" s="13" t="str">
        <f t="shared" si="9"/>
        <v>ACTIVO CALIFICADO</v>
      </c>
      <c r="AE74" s="11">
        <f t="shared" si="14"/>
        <v>5</v>
      </c>
      <c r="AF74" s="11">
        <f t="shared" si="14"/>
        <v>5</v>
      </c>
      <c r="AG74" s="11">
        <f t="shared" si="14"/>
        <v>5</v>
      </c>
      <c r="AH74" s="11" t="str">
        <f>LOOKUP(U74,Clasifica,'[1]V. Seguridad'!$D$4:$D$18)</f>
        <v>Alto</v>
      </c>
      <c r="AI74" s="11" t="e">
        <f>LOOKUP(V74,HWSW,'[1]V. Seguridad'!$E$22:$E$25)</f>
        <v>#N/A</v>
      </c>
      <c r="AJ74" s="11" t="str">
        <f>LOOKUP(W74,'[1]V. Seguridad'!$C$31:$C$35,'[1]V. Seguridad'!$E$31:$E$35)</f>
        <v>Medio</v>
      </c>
      <c r="AK74" s="11" t="str">
        <f t="shared" si="10"/>
        <v>Bajo</v>
      </c>
      <c r="AL74" s="11">
        <f t="shared" si="8"/>
        <v>3</v>
      </c>
      <c r="AM74" s="11">
        <f t="shared" si="8"/>
        <v>0</v>
      </c>
      <c r="AN74" s="11">
        <f t="shared" si="8"/>
        <v>2</v>
      </c>
      <c r="AO74" s="11">
        <f t="shared" si="8"/>
        <v>1</v>
      </c>
      <c r="AP74" s="11">
        <f>IF(X74="",0,(LOOKUP(X74,Dispo,'[1]V. Seguridad'!$D$41:$D$45)*(LOOKUP(Y74,Tiempo,VTiempo))))</f>
        <v>1.5</v>
      </c>
      <c r="AQ74" s="11">
        <f t="shared" si="11"/>
        <v>3</v>
      </c>
      <c r="AR74" s="14" t="str">
        <f t="shared" si="12"/>
        <v>Alto</v>
      </c>
      <c r="AS74" s="1" t="str">
        <f>LOOKUP(U74,Clasifica,'[1]V. Seguridad'!$F$4:$F$18)</f>
        <v>REVISAR CON JURÍDICA</v>
      </c>
      <c r="AT74" s="1" t="str">
        <f>LOOKUP(U74,'[1]V. Seguridad'!$C$4:$C$18,'[1]V. Seguridad'!$E$4:$E$18)</f>
        <v>Otra norma legal o constitucional</v>
      </c>
      <c r="AU74" s="1" t="str">
        <f t="shared" si="13"/>
        <v>Otra norma legal o constitucional</v>
      </c>
      <c r="AV74" s="1" t="str">
        <f>LOOKUP(U74,'[1]V. Seguridad'!$C$4:$C$18,'[1]V. Seguridad'!$G$4:$G$18)</f>
        <v>REVISAR CON JURÍDICA</v>
      </c>
    </row>
    <row r="75" spans="2:48" ht="75" x14ac:dyDescent="0.25">
      <c r="B75" s="1" t="s">
        <v>9</v>
      </c>
      <c r="C75" s="1" t="s">
        <v>10</v>
      </c>
      <c r="D75" s="1" t="s">
        <v>454</v>
      </c>
      <c r="E75" s="1" t="s">
        <v>455</v>
      </c>
      <c r="F75" s="1" t="s">
        <v>456</v>
      </c>
      <c r="G75" s="1"/>
      <c r="H75" s="1" t="s">
        <v>394</v>
      </c>
      <c r="I75" s="1" t="s">
        <v>203</v>
      </c>
      <c r="J75" s="1" t="s">
        <v>8</v>
      </c>
      <c r="K75" s="1" t="s">
        <v>5</v>
      </c>
      <c r="L75" s="1" t="s">
        <v>183</v>
      </c>
      <c r="M75" s="1" t="s">
        <v>177</v>
      </c>
      <c r="N75" s="1">
        <v>2012</v>
      </c>
      <c r="O75" s="1" t="s">
        <v>395</v>
      </c>
      <c r="P75" s="1" t="s">
        <v>458</v>
      </c>
      <c r="Q75" s="1" t="s">
        <v>459</v>
      </c>
      <c r="R75" s="11" t="s">
        <v>398</v>
      </c>
      <c r="S75" s="11" t="s">
        <v>398</v>
      </c>
      <c r="T75" s="11" t="s">
        <v>398</v>
      </c>
      <c r="U75" s="1" t="s">
        <v>399</v>
      </c>
      <c r="W75" s="1" t="s">
        <v>400</v>
      </c>
      <c r="X75" s="1" t="s">
        <v>406</v>
      </c>
      <c r="Y75" s="1" t="s">
        <v>426</v>
      </c>
      <c r="Z75" s="1" t="s">
        <v>403</v>
      </c>
      <c r="AA75" s="1" t="s">
        <v>403</v>
      </c>
      <c r="AB75" s="1" t="s">
        <v>460</v>
      </c>
      <c r="AC75" s="12">
        <v>43614</v>
      </c>
      <c r="AD75" s="13" t="str">
        <f t="shared" si="9"/>
        <v>ACTIVO CALIFICADO</v>
      </c>
      <c r="AE75" s="11">
        <f t="shared" si="14"/>
        <v>5</v>
      </c>
      <c r="AF75" s="11">
        <f t="shared" si="14"/>
        <v>5</v>
      </c>
      <c r="AG75" s="11">
        <f t="shared" si="14"/>
        <v>5</v>
      </c>
      <c r="AH75" s="11" t="str">
        <f>LOOKUP(U75,Clasifica,'[1]V. Seguridad'!$D$4:$D$18)</f>
        <v>Alto</v>
      </c>
      <c r="AI75" s="11" t="e">
        <f>LOOKUP(V75,HWSW,'[1]V. Seguridad'!$E$22:$E$25)</f>
        <v>#N/A</v>
      </c>
      <c r="AJ75" s="11" t="str">
        <f>LOOKUP(W75,'[1]V. Seguridad'!$C$31:$C$35,'[1]V. Seguridad'!$E$31:$E$35)</f>
        <v>Medio</v>
      </c>
      <c r="AK75" s="11" t="str">
        <f t="shared" si="10"/>
        <v>Bajo</v>
      </c>
      <c r="AL75" s="11">
        <f t="shared" si="8"/>
        <v>3</v>
      </c>
      <c r="AM75" s="11">
        <f t="shared" si="8"/>
        <v>0</v>
      </c>
      <c r="AN75" s="11">
        <f t="shared" si="8"/>
        <v>2</v>
      </c>
      <c r="AO75" s="11">
        <f t="shared" si="8"/>
        <v>1</v>
      </c>
      <c r="AP75" s="11">
        <f>IF(X75="",0,(LOOKUP(X75,Dispo,'[1]V. Seguridad'!$D$41:$D$45)*(LOOKUP(Y75,Tiempo,VTiempo))))</f>
        <v>1.5</v>
      </c>
      <c r="AQ75" s="11">
        <f t="shared" si="11"/>
        <v>3</v>
      </c>
      <c r="AR75" s="14" t="str">
        <f t="shared" si="12"/>
        <v>Alto</v>
      </c>
      <c r="AS75" s="1" t="str">
        <f>LOOKUP(U75,Clasifica,'[1]V. Seguridad'!$F$4:$F$18)</f>
        <v>REVISAR CON JURÍDICA</v>
      </c>
      <c r="AT75" s="1" t="str">
        <f>LOOKUP(U75,'[1]V. Seguridad'!$C$4:$C$18,'[1]V. Seguridad'!$E$4:$E$18)</f>
        <v>Otra norma legal o constitucional</v>
      </c>
      <c r="AU75" s="1" t="str">
        <f t="shared" si="13"/>
        <v>Otra norma legal o constitucional</v>
      </c>
      <c r="AV75" s="1" t="str">
        <f>LOOKUP(U75,'[1]V. Seguridad'!$C$4:$C$18,'[1]V. Seguridad'!$G$4:$G$18)</f>
        <v>REVISAR CON JURÍDICA</v>
      </c>
    </row>
    <row r="76" spans="2:48" ht="75" x14ac:dyDescent="0.25">
      <c r="B76" s="1" t="s">
        <v>9</v>
      </c>
      <c r="C76" s="1" t="s">
        <v>10</v>
      </c>
      <c r="D76" s="1" t="s">
        <v>454</v>
      </c>
      <c r="E76" s="1" t="s">
        <v>455</v>
      </c>
      <c r="F76" s="1" t="s">
        <v>456</v>
      </c>
      <c r="G76" s="1"/>
      <c r="H76" s="1" t="s">
        <v>394</v>
      </c>
      <c r="I76" s="1" t="s">
        <v>204</v>
      </c>
      <c r="J76" s="1" t="s">
        <v>8</v>
      </c>
      <c r="K76" s="1" t="s">
        <v>5</v>
      </c>
      <c r="L76" s="1" t="s">
        <v>183</v>
      </c>
      <c r="M76" s="1" t="s">
        <v>177</v>
      </c>
      <c r="N76" s="1">
        <v>2012</v>
      </c>
      <c r="O76" s="1" t="s">
        <v>395</v>
      </c>
      <c r="P76" s="1" t="s">
        <v>458</v>
      </c>
      <c r="Q76" s="1" t="s">
        <v>459</v>
      </c>
      <c r="R76" s="11" t="s">
        <v>398</v>
      </c>
      <c r="S76" s="11" t="s">
        <v>398</v>
      </c>
      <c r="T76" s="11" t="s">
        <v>398</v>
      </c>
      <c r="U76" s="1" t="s">
        <v>399</v>
      </c>
      <c r="W76" s="1" t="s">
        <v>400</v>
      </c>
      <c r="X76" s="1" t="s">
        <v>406</v>
      </c>
      <c r="Y76" s="1" t="s">
        <v>426</v>
      </c>
      <c r="Z76" s="1" t="s">
        <v>403</v>
      </c>
      <c r="AA76" s="1" t="s">
        <v>403</v>
      </c>
      <c r="AB76" s="1" t="s">
        <v>460</v>
      </c>
      <c r="AC76" s="12">
        <v>43614</v>
      </c>
      <c r="AD76" s="13" t="str">
        <f t="shared" si="9"/>
        <v>ACTIVO CALIFICADO</v>
      </c>
      <c r="AE76" s="11">
        <f t="shared" si="14"/>
        <v>5</v>
      </c>
      <c r="AF76" s="11">
        <f t="shared" si="14"/>
        <v>5</v>
      </c>
      <c r="AG76" s="11">
        <f t="shared" si="14"/>
        <v>5</v>
      </c>
      <c r="AH76" s="11" t="str">
        <f>LOOKUP(U76,Clasifica,'[1]V. Seguridad'!$D$4:$D$18)</f>
        <v>Alto</v>
      </c>
      <c r="AI76" s="11" t="e">
        <f>LOOKUP(V76,HWSW,'[1]V. Seguridad'!$E$22:$E$25)</f>
        <v>#N/A</v>
      </c>
      <c r="AJ76" s="11" t="str">
        <f>LOOKUP(W76,'[1]V. Seguridad'!$C$31:$C$35,'[1]V. Seguridad'!$E$31:$E$35)</f>
        <v>Medio</v>
      </c>
      <c r="AK76" s="11" t="str">
        <f t="shared" si="10"/>
        <v>Bajo</v>
      </c>
      <c r="AL76" s="11">
        <f t="shared" si="8"/>
        <v>3</v>
      </c>
      <c r="AM76" s="11">
        <f t="shared" si="8"/>
        <v>0</v>
      </c>
      <c r="AN76" s="11">
        <f t="shared" si="8"/>
        <v>2</v>
      </c>
      <c r="AO76" s="11">
        <f t="shared" si="8"/>
        <v>1</v>
      </c>
      <c r="AP76" s="11">
        <f>IF(X76="",0,(LOOKUP(X76,Dispo,'[1]V. Seguridad'!$D$41:$D$45)*(LOOKUP(Y76,Tiempo,VTiempo))))</f>
        <v>1.5</v>
      </c>
      <c r="AQ76" s="11">
        <f t="shared" si="11"/>
        <v>3</v>
      </c>
      <c r="AR76" s="14" t="str">
        <f t="shared" si="12"/>
        <v>Alto</v>
      </c>
      <c r="AS76" s="1" t="str">
        <f>LOOKUP(U76,Clasifica,'[1]V. Seguridad'!$F$4:$F$18)</f>
        <v>REVISAR CON JURÍDICA</v>
      </c>
      <c r="AT76" s="1" t="str">
        <f>LOOKUP(U76,'[1]V. Seguridad'!$C$4:$C$18,'[1]V. Seguridad'!$E$4:$E$18)</f>
        <v>Otra norma legal o constitucional</v>
      </c>
      <c r="AU76" s="1" t="str">
        <f t="shared" si="13"/>
        <v>Otra norma legal o constitucional</v>
      </c>
      <c r="AV76" s="1" t="str">
        <f>LOOKUP(U76,'[1]V. Seguridad'!$C$4:$C$18,'[1]V. Seguridad'!$G$4:$G$18)</f>
        <v>REVISAR CON JURÍDICA</v>
      </c>
    </row>
    <row r="77" spans="2:48" ht="75" x14ac:dyDescent="0.25">
      <c r="B77" s="1" t="s">
        <v>9</v>
      </c>
      <c r="C77" s="1" t="s">
        <v>10</v>
      </c>
      <c r="D77" s="1" t="s">
        <v>454</v>
      </c>
      <c r="E77" s="1" t="s">
        <v>455</v>
      </c>
      <c r="F77" s="1" t="s">
        <v>456</v>
      </c>
      <c r="G77" s="1"/>
      <c r="H77" s="1" t="s">
        <v>394</v>
      </c>
      <c r="I77" s="1" t="s">
        <v>205</v>
      </c>
      <c r="J77" s="1" t="s">
        <v>8</v>
      </c>
      <c r="K77" s="1" t="s">
        <v>5</v>
      </c>
      <c r="L77" s="1" t="s">
        <v>183</v>
      </c>
      <c r="M77" s="1" t="s">
        <v>177</v>
      </c>
      <c r="N77" s="1">
        <v>2012</v>
      </c>
      <c r="O77" s="1" t="s">
        <v>395</v>
      </c>
      <c r="P77" s="1" t="s">
        <v>458</v>
      </c>
      <c r="Q77" s="1" t="s">
        <v>459</v>
      </c>
      <c r="R77" s="11" t="s">
        <v>398</v>
      </c>
      <c r="S77" s="11" t="s">
        <v>398</v>
      </c>
      <c r="T77" s="11" t="s">
        <v>398</v>
      </c>
      <c r="U77" s="1" t="s">
        <v>399</v>
      </c>
      <c r="W77" s="1" t="s">
        <v>400</v>
      </c>
      <c r="X77" s="1" t="s">
        <v>406</v>
      </c>
      <c r="Y77" s="1" t="s">
        <v>426</v>
      </c>
      <c r="Z77" s="1" t="s">
        <v>403</v>
      </c>
      <c r="AA77" s="1" t="s">
        <v>403</v>
      </c>
      <c r="AB77" s="1" t="s">
        <v>460</v>
      </c>
      <c r="AC77" s="12">
        <v>43614</v>
      </c>
      <c r="AD77" s="13" t="str">
        <f t="shared" si="9"/>
        <v>ACTIVO CALIFICADO</v>
      </c>
      <c r="AE77" s="11">
        <f t="shared" si="14"/>
        <v>5</v>
      </c>
      <c r="AF77" s="11">
        <f t="shared" si="14"/>
        <v>5</v>
      </c>
      <c r="AG77" s="11">
        <f t="shared" si="14"/>
        <v>5</v>
      </c>
      <c r="AH77" s="11" t="str">
        <f>LOOKUP(U77,Clasifica,'[1]V. Seguridad'!$D$4:$D$18)</f>
        <v>Alto</v>
      </c>
      <c r="AI77" s="11" t="e">
        <f>LOOKUP(V77,HWSW,'[1]V. Seguridad'!$E$22:$E$25)</f>
        <v>#N/A</v>
      </c>
      <c r="AJ77" s="11" t="str">
        <f>LOOKUP(W77,'[1]V. Seguridad'!$C$31:$C$35,'[1]V. Seguridad'!$E$31:$E$35)</f>
        <v>Medio</v>
      </c>
      <c r="AK77" s="11" t="str">
        <f t="shared" si="10"/>
        <v>Bajo</v>
      </c>
      <c r="AL77" s="11">
        <f t="shared" ref="AL77:AO102" si="15">IF(U77="",0,IF(AH77="Bajo",1,IF(AH77="Medio",2,3)))</f>
        <v>3</v>
      </c>
      <c r="AM77" s="11">
        <f t="shared" si="15"/>
        <v>0</v>
      </c>
      <c r="AN77" s="11">
        <f t="shared" si="15"/>
        <v>2</v>
      </c>
      <c r="AO77" s="11">
        <f t="shared" si="15"/>
        <v>1</v>
      </c>
      <c r="AP77" s="11">
        <f>IF(X77="",0,(LOOKUP(X77,Dispo,'[1]V. Seguridad'!$D$41:$D$45)*(LOOKUP(Y77,Tiempo,VTiempo))))</f>
        <v>1.5</v>
      </c>
      <c r="AQ77" s="11">
        <f t="shared" si="11"/>
        <v>3</v>
      </c>
      <c r="AR77" s="14" t="str">
        <f t="shared" si="12"/>
        <v>Alto</v>
      </c>
      <c r="AS77" s="1" t="str">
        <f>LOOKUP(U77,Clasifica,'[1]V. Seguridad'!$F$4:$F$18)</f>
        <v>REVISAR CON JURÍDICA</v>
      </c>
      <c r="AT77" s="1" t="str">
        <f>LOOKUP(U77,'[1]V. Seguridad'!$C$4:$C$18,'[1]V. Seguridad'!$E$4:$E$18)</f>
        <v>Otra norma legal o constitucional</v>
      </c>
      <c r="AU77" s="1" t="str">
        <f t="shared" si="13"/>
        <v>Otra norma legal o constitucional</v>
      </c>
      <c r="AV77" s="1" t="str">
        <f>LOOKUP(U77,'[1]V. Seguridad'!$C$4:$C$18,'[1]V. Seguridad'!$G$4:$G$18)</f>
        <v>REVISAR CON JURÍDICA</v>
      </c>
    </row>
    <row r="78" spans="2:48" ht="75" x14ac:dyDescent="0.25">
      <c r="B78" s="1" t="s">
        <v>9</v>
      </c>
      <c r="C78" s="1" t="s">
        <v>10</v>
      </c>
      <c r="D78" s="1" t="s">
        <v>454</v>
      </c>
      <c r="E78" s="1" t="s">
        <v>455</v>
      </c>
      <c r="F78" s="1" t="s">
        <v>456</v>
      </c>
      <c r="G78" s="1"/>
      <c r="H78" s="1" t="s">
        <v>394</v>
      </c>
      <c r="I78" s="1" t="s">
        <v>206</v>
      </c>
      <c r="J78" s="1" t="s">
        <v>8</v>
      </c>
      <c r="K78" s="1" t="s">
        <v>5</v>
      </c>
      <c r="L78" s="1" t="s">
        <v>183</v>
      </c>
      <c r="M78" s="1" t="s">
        <v>177</v>
      </c>
      <c r="N78" s="1">
        <v>2012</v>
      </c>
      <c r="O78" s="1" t="s">
        <v>395</v>
      </c>
      <c r="P78" s="1" t="s">
        <v>458</v>
      </c>
      <c r="Q78" s="1" t="s">
        <v>459</v>
      </c>
      <c r="R78" s="11" t="s">
        <v>398</v>
      </c>
      <c r="S78" s="11" t="s">
        <v>398</v>
      </c>
      <c r="T78" s="11" t="s">
        <v>398</v>
      </c>
      <c r="U78" s="1" t="s">
        <v>399</v>
      </c>
      <c r="W78" s="1" t="s">
        <v>400</v>
      </c>
      <c r="X78" s="1" t="s">
        <v>406</v>
      </c>
      <c r="Y78" s="1" t="s">
        <v>426</v>
      </c>
      <c r="Z78" s="1" t="s">
        <v>403</v>
      </c>
      <c r="AA78" s="1" t="s">
        <v>403</v>
      </c>
      <c r="AB78" s="1" t="s">
        <v>460</v>
      </c>
      <c r="AC78" s="12">
        <v>43614</v>
      </c>
      <c r="AD78" s="13" t="str">
        <f t="shared" si="9"/>
        <v>ACTIVO CALIFICADO</v>
      </c>
      <c r="AE78" s="11">
        <f t="shared" si="14"/>
        <v>5</v>
      </c>
      <c r="AF78" s="11">
        <f t="shared" si="14"/>
        <v>5</v>
      </c>
      <c r="AG78" s="11">
        <f t="shared" si="14"/>
        <v>5</v>
      </c>
      <c r="AH78" s="11" t="str">
        <f>LOOKUP(U78,Clasifica,'[1]V. Seguridad'!$D$4:$D$18)</f>
        <v>Alto</v>
      </c>
      <c r="AI78" s="11" t="e">
        <f>LOOKUP(V78,HWSW,'[1]V. Seguridad'!$E$22:$E$25)</f>
        <v>#N/A</v>
      </c>
      <c r="AJ78" s="11" t="str">
        <f>LOOKUP(W78,'[1]V. Seguridad'!$C$31:$C$35,'[1]V. Seguridad'!$E$31:$E$35)</f>
        <v>Medio</v>
      </c>
      <c r="AK78" s="11" t="str">
        <f t="shared" si="10"/>
        <v>Bajo</v>
      </c>
      <c r="AL78" s="11">
        <f t="shared" si="15"/>
        <v>3</v>
      </c>
      <c r="AM78" s="11">
        <f t="shared" si="15"/>
        <v>0</v>
      </c>
      <c r="AN78" s="11">
        <f t="shared" si="15"/>
        <v>2</v>
      </c>
      <c r="AO78" s="11">
        <f t="shared" si="15"/>
        <v>1</v>
      </c>
      <c r="AP78" s="11">
        <f>IF(X78="",0,(LOOKUP(X78,Dispo,'[1]V. Seguridad'!$D$41:$D$45)*(LOOKUP(Y78,Tiempo,VTiempo))))</f>
        <v>1.5</v>
      </c>
      <c r="AQ78" s="11">
        <f t="shared" si="11"/>
        <v>3</v>
      </c>
      <c r="AR78" s="14" t="str">
        <f t="shared" si="12"/>
        <v>Alto</v>
      </c>
      <c r="AS78" s="1" t="str">
        <f>LOOKUP(U78,Clasifica,'[1]V. Seguridad'!$F$4:$F$18)</f>
        <v>REVISAR CON JURÍDICA</v>
      </c>
      <c r="AT78" s="1" t="str">
        <f>LOOKUP(U78,'[1]V. Seguridad'!$C$4:$C$18,'[1]V. Seguridad'!$E$4:$E$18)</f>
        <v>Otra norma legal o constitucional</v>
      </c>
      <c r="AU78" s="1" t="str">
        <f t="shared" si="13"/>
        <v>Otra norma legal o constitucional</v>
      </c>
      <c r="AV78" s="1" t="str">
        <f>LOOKUP(U78,'[1]V. Seguridad'!$C$4:$C$18,'[1]V. Seguridad'!$G$4:$G$18)</f>
        <v>REVISAR CON JURÍDICA</v>
      </c>
    </row>
    <row r="79" spans="2:48" ht="75" x14ac:dyDescent="0.25">
      <c r="B79" s="1" t="s">
        <v>9</v>
      </c>
      <c r="C79" s="1" t="s">
        <v>10</v>
      </c>
      <c r="D79" s="1" t="s">
        <v>454</v>
      </c>
      <c r="E79" s="1" t="s">
        <v>455</v>
      </c>
      <c r="F79" s="1" t="s">
        <v>456</v>
      </c>
      <c r="G79" s="1"/>
      <c r="H79" s="1" t="s">
        <v>394</v>
      </c>
      <c r="I79" s="1" t="s">
        <v>207</v>
      </c>
      <c r="J79" s="1" t="s">
        <v>8</v>
      </c>
      <c r="K79" s="1" t="s">
        <v>5</v>
      </c>
      <c r="L79" s="1" t="s">
        <v>183</v>
      </c>
      <c r="M79" s="1" t="s">
        <v>177</v>
      </c>
      <c r="N79" s="1">
        <v>2012</v>
      </c>
      <c r="O79" s="1" t="s">
        <v>395</v>
      </c>
      <c r="P79" s="1" t="s">
        <v>458</v>
      </c>
      <c r="Q79" s="1" t="s">
        <v>459</v>
      </c>
      <c r="R79" s="11" t="s">
        <v>398</v>
      </c>
      <c r="S79" s="11" t="s">
        <v>398</v>
      </c>
      <c r="T79" s="11" t="s">
        <v>398</v>
      </c>
      <c r="U79" s="1" t="s">
        <v>399</v>
      </c>
      <c r="W79" s="1" t="s">
        <v>400</v>
      </c>
      <c r="X79" s="1" t="s">
        <v>406</v>
      </c>
      <c r="Y79" s="1" t="s">
        <v>426</v>
      </c>
      <c r="Z79" s="1" t="s">
        <v>403</v>
      </c>
      <c r="AA79" s="1" t="s">
        <v>403</v>
      </c>
      <c r="AB79" s="1" t="s">
        <v>460</v>
      </c>
      <c r="AC79" s="12">
        <v>43614</v>
      </c>
      <c r="AD79" s="13" t="str">
        <f t="shared" si="9"/>
        <v>ACTIVO CALIFICADO</v>
      </c>
      <c r="AE79" s="11">
        <f t="shared" si="14"/>
        <v>5</v>
      </c>
      <c r="AF79" s="11">
        <f t="shared" si="14"/>
        <v>5</v>
      </c>
      <c r="AG79" s="11">
        <f t="shared" si="14"/>
        <v>5</v>
      </c>
      <c r="AH79" s="11" t="str">
        <f>LOOKUP(U79,Clasifica,'[1]V. Seguridad'!$D$4:$D$18)</f>
        <v>Alto</v>
      </c>
      <c r="AI79" s="11" t="e">
        <f>LOOKUP(V79,HWSW,'[1]V. Seguridad'!$E$22:$E$25)</f>
        <v>#N/A</v>
      </c>
      <c r="AJ79" s="11" t="str">
        <f>LOOKUP(W79,'[1]V. Seguridad'!$C$31:$C$35,'[1]V. Seguridad'!$E$31:$E$35)</f>
        <v>Medio</v>
      </c>
      <c r="AK79" s="11" t="str">
        <f t="shared" si="10"/>
        <v>Bajo</v>
      </c>
      <c r="AL79" s="11">
        <f t="shared" si="15"/>
        <v>3</v>
      </c>
      <c r="AM79" s="11">
        <f t="shared" si="15"/>
        <v>0</v>
      </c>
      <c r="AN79" s="11">
        <f t="shared" si="15"/>
        <v>2</v>
      </c>
      <c r="AO79" s="11">
        <f t="shared" si="15"/>
        <v>1</v>
      </c>
      <c r="AP79" s="11">
        <f>IF(X79="",0,(LOOKUP(X79,Dispo,'[1]V. Seguridad'!$D$41:$D$45)*(LOOKUP(Y79,Tiempo,VTiempo))))</f>
        <v>1.5</v>
      </c>
      <c r="AQ79" s="11">
        <f t="shared" si="11"/>
        <v>3</v>
      </c>
      <c r="AR79" s="14" t="str">
        <f t="shared" si="12"/>
        <v>Alto</v>
      </c>
      <c r="AS79" s="1" t="str">
        <f>LOOKUP(U79,Clasifica,'[1]V. Seguridad'!$F$4:$F$18)</f>
        <v>REVISAR CON JURÍDICA</v>
      </c>
      <c r="AT79" s="1" t="str">
        <f>LOOKUP(U79,'[1]V. Seguridad'!$C$4:$C$18,'[1]V. Seguridad'!$E$4:$E$18)</f>
        <v>Otra norma legal o constitucional</v>
      </c>
      <c r="AU79" s="1" t="str">
        <f t="shared" si="13"/>
        <v>Otra norma legal o constitucional</v>
      </c>
      <c r="AV79" s="1" t="str">
        <f>LOOKUP(U79,'[1]V. Seguridad'!$C$4:$C$18,'[1]V. Seguridad'!$G$4:$G$18)</f>
        <v>REVISAR CON JURÍDICA</v>
      </c>
    </row>
    <row r="80" spans="2:48" ht="90" x14ac:dyDescent="0.25">
      <c r="B80" s="1" t="s">
        <v>102</v>
      </c>
      <c r="C80" s="1" t="s">
        <v>53</v>
      </c>
      <c r="D80" s="1" t="s">
        <v>454</v>
      </c>
      <c r="E80" s="1" t="s">
        <v>455</v>
      </c>
      <c r="F80" s="1" t="s">
        <v>456</v>
      </c>
      <c r="G80" s="1"/>
      <c r="H80" s="1" t="s">
        <v>394</v>
      </c>
      <c r="I80" s="1" t="s">
        <v>208</v>
      </c>
      <c r="J80" s="1" t="s">
        <v>8</v>
      </c>
      <c r="K80" s="1" t="s">
        <v>5</v>
      </c>
      <c r="L80" s="1" t="s">
        <v>185</v>
      </c>
      <c r="M80" s="1" t="s">
        <v>176</v>
      </c>
      <c r="N80" s="1">
        <v>2012</v>
      </c>
      <c r="O80" s="1" t="s">
        <v>395</v>
      </c>
      <c r="P80" s="1" t="s">
        <v>458</v>
      </c>
      <c r="Q80" s="1" t="s">
        <v>459</v>
      </c>
      <c r="R80" s="11" t="s">
        <v>398</v>
      </c>
      <c r="S80" s="11" t="s">
        <v>398</v>
      </c>
      <c r="T80" s="11" t="s">
        <v>398</v>
      </c>
      <c r="U80" s="1" t="s">
        <v>399</v>
      </c>
      <c r="W80" s="1" t="s">
        <v>400</v>
      </c>
      <c r="X80" s="1" t="s">
        <v>406</v>
      </c>
      <c r="Y80" s="1" t="s">
        <v>426</v>
      </c>
      <c r="Z80" s="1" t="s">
        <v>403</v>
      </c>
      <c r="AA80" s="1" t="s">
        <v>403</v>
      </c>
      <c r="AB80" s="1" t="s">
        <v>460</v>
      </c>
      <c r="AC80" s="12">
        <v>43614</v>
      </c>
      <c r="AD80" s="13" t="str">
        <f t="shared" si="9"/>
        <v>ACTIVO CALIFICADO</v>
      </c>
      <c r="AE80" s="11">
        <f t="shared" si="14"/>
        <v>5</v>
      </c>
      <c r="AF80" s="11">
        <f t="shared" si="14"/>
        <v>5</v>
      </c>
      <c r="AG80" s="11">
        <f t="shared" si="14"/>
        <v>5</v>
      </c>
      <c r="AH80" s="11" t="str">
        <f>LOOKUP(U80,Clasifica,'[1]V. Seguridad'!$D$4:$D$18)</f>
        <v>Alto</v>
      </c>
      <c r="AI80" s="11" t="e">
        <f>LOOKUP(V80,HWSW,'[1]V. Seguridad'!$E$22:$E$25)</f>
        <v>#N/A</v>
      </c>
      <c r="AJ80" s="11" t="str">
        <f>LOOKUP(W80,'[1]V. Seguridad'!$C$31:$C$35,'[1]V. Seguridad'!$E$31:$E$35)</f>
        <v>Medio</v>
      </c>
      <c r="AK80" s="11" t="str">
        <f t="shared" si="10"/>
        <v>Bajo</v>
      </c>
      <c r="AL80" s="11">
        <f t="shared" si="15"/>
        <v>3</v>
      </c>
      <c r="AM80" s="11">
        <f t="shared" si="15"/>
        <v>0</v>
      </c>
      <c r="AN80" s="11">
        <f t="shared" si="15"/>
        <v>2</v>
      </c>
      <c r="AO80" s="11">
        <f t="shared" si="15"/>
        <v>1</v>
      </c>
      <c r="AP80" s="11">
        <f>IF(X80="",0,(LOOKUP(X80,Dispo,'[1]V. Seguridad'!$D$41:$D$45)*(LOOKUP(Y80,Tiempo,VTiempo))))</f>
        <v>1.5</v>
      </c>
      <c r="AQ80" s="11">
        <f t="shared" si="11"/>
        <v>3</v>
      </c>
      <c r="AR80" s="14" t="str">
        <f t="shared" si="12"/>
        <v>Alto</v>
      </c>
      <c r="AS80" s="1" t="str">
        <f>LOOKUP(U80,Clasifica,'[1]V. Seguridad'!$F$4:$F$18)</f>
        <v>REVISAR CON JURÍDICA</v>
      </c>
      <c r="AT80" s="1" t="str">
        <f>LOOKUP(U80,'[1]V. Seguridad'!$C$4:$C$18,'[1]V. Seguridad'!$E$4:$E$18)</f>
        <v>Otra norma legal o constitucional</v>
      </c>
      <c r="AU80" s="1" t="str">
        <f t="shared" si="13"/>
        <v>Otra norma legal o constitucional</v>
      </c>
      <c r="AV80" s="1" t="str">
        <f>LOOKUP(U80,'[1]V. Seguridad'!$C$4:$C$18,'[1]V. Seguridad'!$G$4:$G$18)</f>
        <v>REVISAR CON JURÍDICA</v>
      </c>
    </row>
    <row r="81" spans="2:48" ht="75" x14ac:dyDescent="0.25">
      <c r="B81" s="1" t="s">
        <v>103</v>
      </c>
      <c r="C81" s="1" t="s">
        <v>104</v>
      </c>
      <c r="D81" s="1" t="s">
        <v>454</v>
      </c>
      <c r="E81" s="1" t="s">
        <v>455</v>
      </c>
      <c r="F81" s="1" t="s">
        <v>456</v>
      </c>
      <c r="G81" s="1" t="s">
        <v>463</v>
      </c>
      <c r="H81" s="1" t="s">
        <v>394</v>
      </c>
      <c r="I81" s="1" t="s">
        <v>209</v>
      </c>
      <c r="J81" s="1" t="s">
        <v>8</v>
      </c>
      <c r="K81" s="1" t="s">
        <v>5</v>
      </c>
      <c r="L81" s="1" t="s">
        <v>183</v>
      </c>
      <c r="M81" s="1" t="s">
        <v>17</v>
      </c>
      <c r="N81" s="1">
        <v>2012</v>
      </c>
      <c r="O81" s="1" t="s">
        <v>395</v>
      </c>
      <c r="P81" s="1" t="s">
        <v>458</v>
      </c>
      <c r="Q81" s="1" t="s">
        <v>459</v>
      </c>
      <c r="R81" s="11" t="s">
        <v>398</v>
      </c>
      <c r="S81" s="11" t="s">
        <v>398</v>
      </c>
      <c r="T81" s="11" t="s">
        <v>398</v>
      </c>
      <c r="U81" s="1" t="s">
        <v>399</v>
      </c>
      <c r="W81" s="1" t="s">
        <v>400</v>
      </c>
      <c r="X81" s="1" t="s">
        <v>425</v>
      </c>
      <c r="Y81" s="1" t="s">
        <v>408</v>
      </c>
      <c r="Z81" s="1" t="s">
        <v>403</v>
      </c>
      <c r="AA81" s="1" t="s">
        <v>403</v>
      </c>
      <c r="AB81" s="1" t="s">
        <v>460</v>
      </c>
      <c r="AC81" s="12">
        <v>43614</v>
      </c>
      <c r="AD81" s="13" t="str">
        <f t="shared" si="9"/>
        <v>ACTIVO CALIFICADO</v>
      </c>
      <c r="AE81" s="11">
        <f t="shared" si="14"/>
        <v>5</v>
      </c>
      <c r="AF81" s="11">
        <f t="shared" si="14"/>
        <v>5</v>
      </c>
      <c r="AG81" s="11">
        <f t="shared" si="14"/>
        <v>5</v>
      </c>
      <c r="AH81" s="11" t="str">
        <f>LOOKUP(U81,Clasifica,'[1]V. Seguridad'!$D$4:$D$18)</f>
        <v>Alto</v>
      </c>
      <c r="AI81" s="11" t="e">
        <f>LOOKUP(V81,HWSW,'[1]V. Seguridad'!$E$22:$E$25)</f>
        <v>#N/A</v>
      </c>
      <c r="AJ81" s="11" t="str">
        <f>LOOKUP(W81,'[1]V. Seguridad'!$C$31:$C$35,'[1]V. Seguridad'!$E$31:$E$35)</f>
        <v>Medio</v>
      </c>
      <c r="AK81" s="11" t="str">
        <f t="shared" si="10"/>
        <v>Bajo</v>
      </c>
      <c r="AL81" s="11">
        <f t="shared" si="15"/>
        <v>3</v>
      </c>
      <c r="AM81" s="11">
        <f t="shared" si="15"/>
        <v>0</v>
      </c>
      <c r="AN81" s="11">
        <f t="shared" si="15"/>
        <v>2</v>
      </c>
      <c r="AO81" s="11">
        <f t="shared" si="15"/>
        <v>1</v>
      </c>
      <c r="AP81" s="11">
        <f>IF(X81="",0,(LOOKUP(X81,Dispo,'[1]V. Seguridad'!$D$41:$D$45)*(LOOKUP(Y81,Tiempo,VTiempo))))</f>
        <v>1</v>
      </c>
      <c r="AQ81" s="11">
        <f t="shared" si="11"/>
        <v>3</v>
      </c>
      <c r="AR81" s="14" t="str">
        <f t="shared" si="12"/>
        <v>Alto</v>
      </c>
      <c r="AS81" s="1" t="str">
        <f>LOOKUP(U81,Clasifica,'[1]V. Seguridad'!$F$4:$F$18)</f>
        <v>REVISAR CON JURÍDICA</v>
      </c>
      <c r="AT81" s="1" t="str">
        <f>LOOKUP(U81,'[1]V. Seguridad'!$C$4:$C$18,'[1]V. Seguridad'!$E$4:$E$18)</f>
        <v>Otra norma legal o constitucional</v>
      </c>
      <c r="AU81" s="1" t="str">
        <f t="shared" si="13"/>
        <v>Otra norma legal o constitucional</v>
      </c>
      <c r="AV81" s="1" t="str">
        <f>LOOKUP(U81,'[1]V. Seguridad'!$C$4:$C$18,'[1]V. Seguridad'!$G$4:$G$18)</f>
        <v>REVISAR CON JURÍDICA</v>
      </c>
    </row>
    <row r="82" spans="2:48" ht="75" x14ac:dyDescent="0.25">
      <c r="B82" s="1" t="s">
        <v>103</v>
      </c>
      <c r="C82" s="1" t="s">
        <v>104</v>
      </c>
      <c r="D82" s="1" t="s">
        <v>454</v>
      </c>
      <c r="E82" s="1" t="s">
        <v>455</v>
      </c>
      <c r="F82" s="1" t="s">
        <v>456</v>
      </c>
      <c r="G82" s="1"/>
      <c r="H82" s="1" t="s">
        <v>394</v>
      </c>
      <c r="I82" s="1" t="s">
        <v>210</v>
      </c>
      <c r="J82" s="1" t="s">
        <v>8</v>
      </c>
      <c r="K82" s="1" t="s">
        <v>5</v>
      </c>
      <c r="L82" s="1" t="s">
        <v>183</v>
      </c>
      <c r="M82" s="1" t="s">
        <v>17</v>
      </c>
      <c r="N82" s="1">
        <v>2012</v>
      </c>
      <c r="O82" s="1" t="s">
        <v>395</v>
      </c>
      <c r="P82" s="1" t="s">
        <v>458</v>
      </c>
      <c r="Q82" s="1" t="s">
        <v>459</v>
      </c>
      <c r="R82" s="11" t="s">
        <v>398</v>
      </c>
      <c r="S82" s="11" t="s">
        <v>398</v>
      </c>
      <c r="T82" s="11" t="s">
        <v>398</v>
      </c>
      <c r="U82" s="1" t="s">
        <v>399</v>
      </c>
      <c r="W82" s="1" t="s">
        <v>400</v>
      </c>
      <c r="X82" s="1" t="s">
        <v>425</v>
      </c>
      <c r="Y82" s="1" t="s">
        <v>408</v>
      </c>
      <c r="Z82" s="1" t="s">
        <v>403</v>
      </c>
      <c r="AA82" s="1" t="s">
        <v>403</v>
      </c>
      <c r="AB82" s="1" t="s">
        <v>460</v>
      </c>
      <c r="AC82" s="12">
        <v>43614</v>
      </c>
      <c r="AD82" s="13" t="str">
        <f t="shared" si="9"/>
        <v>ACTIVO CALIFICADO</v>
      </c>
      <c r="AE82" s="11">
        <f t="shared" si="14"/>
        <v>5</v>
      </c>
      <c r="AF82" s="11">
        <f t="shared" si="14"/>
        <v>5</v>
      </c>
      <c r="AG82" s="11">
        <f t="shared" si="14"/>
        <v>5</v>
      </c>
      <c r="AH82" s="11" t="str">
        <f>LOOKUP(U82,Clasifica,'[1]V. Seguridad'!$D$4:$D$18)</f>
        <v>Alto</v>
      </c>
      <c r="AI82" s="11" t="e">
        <f>LOOKUP(V82,HWSW,'[1]V. Seguridad'!$E$22:$E$25)</f>
        <v>#N/A</v>
      </c>
      <c r="AJ82" s="11" t="str">
        <f>LOOKUP(W82,'[1]V. Seguridad'!$C$31:$C$35,'[1]V. Seguridad'!$E$31:$E$35)</f>
        <v>Medio</v>
      </c>
      <c r="AK82" s="11" t="str">
        <f t="shared" si="10"/>
        <v>Bajo</v>
      </c>
      <c r="AL82" s="11">
        <f t="shared" si="15"/>
        <v>3</v>
      </c>
      <c r="AM82" s="11">
        <f t="shared" si="15"/>
        <v>0</v>
      </c>
      <c r="AN82" s="11">
        <f t="shared" si="15"/>
        <v>2</v>
      </c>
      <c r="AO82" s="11">
        <f t="shared" si="15"/>
        <v>1</v>
      </c>
      <c r="AP82" s="11">
        <f>IF(X82="",0,(LOOKUP(X82,Dispo,'[1]V. Seguridad'!$D$41:$D$45)*(LOOKUP(Y82,Tiempo,VTiempo))))</f>
        <v>1</v>
      </c>
      <c r="AQ82" s="11">
        <f t="shared" si="11"/>
        <v>3</v>
      </c>
      <c r="AR82" s="14" t="str">
        <f t="shared" si="12"/>
        <v>Alto</v>
      </c>
      <c r="AS82" s="1" t="str">
        <f>LOOKUP(U82,Clasifica,'[1]V. Seguridad'!$F$4:$F$18)</f>
        <v>REVISAR CON JURÍDICA</v>
      </c>
      <c r="AT82" s="1" t="str">
        <f>LOOKUP(U82,'[1]V. Seguridad'!$C$4:$C$18,'[1]V. Seguridad'!$E$4:$E$18)</f>
        <v>Otra norma legal o constitucional</v>
      </c>
      <c r="AU82" s="1" t="str">
        <f t="shared" si="13"/>
        <v>Otra norma legal o constitucional</v>
      </c>
      <c r="AV82" s="1" t="str">
        <f>LOOKUP(U82,'[1]V. Seguridad'!$C$4:$C$18,'[1]V. Seguridad'!$G$4:$G$18)</f>
        <v>REVISAR CON JURÍDICA</v>
      </c>
    </row>
    <row r="83" spans="2:48" ht="75" x14ac:dyDescent="0.25">
      <c r="B83" s="1" t="s">
        <v>103</v>
      </c>
      <c r="C83" s="1" t="s">
        <v>104</v>
      </c>
      <c r="D83" s="1" t="s">
        <v>454</v>
      </c>
      <c r="E83" s="1" t="s">
        <v>455</v>
      </c>
      <c r="F83" s="1" t="s">
        <v>456</v>
      </c>
      <c r="G83" s="1"/>
      <c r="H83" s="1" t="s">
        <v>394</v>
      </c>
      <c r="I83" s="1" t="s">
        <v>211</v>
      </c>
      <c r="J83" s="1" t="s">
        <v>8</v>
      </c>
      <c r="K83" s="1" t="s">
        <v>5</v>
      </c>
      <c r="L83" s="1" t="s">
        <v>183</v>
      </c>
      <c r="M83" s="1" t="s">
        <v>17</v>
      </c>
      <c r="N83" s="1">
        <v>2012</v>
      </c>
      <c r="O83" s="1" t="s">
        <v>395</v>
      </c>
      <c r="P83" s="1" t="s">
        <v>458</v>
      </c>
      <c r="Q83" s="1" t="s">
        <v>459</v>
      </c>
      <c r="R83" s="11" t="s">
        <v>398</v>
      </c>
      <c r="S83" s="11" t="s">
        <v>398</v>
      </c>
      <c r="T83" s="11" t="s">
        <v>398</v>
      </c>
      <c r="U83" s="1" t="s">
        <v>399</v>
      </c>
      <c r="W83" s="1" t="s">
        <v>400</v>
      </c>
      <c r="X83" s="1" t="s">
        <v>425</v>
      </c>
      <c r="Y83" s="1" t="s">
        <v>408</v>
      </c>
      <c r="Z83" s="1" t="s">
        <v>403</v>
      </c>
      <c r="AA83" s="1" t="s">
        <v>403</v>
      </c>
      <c r="AB83" s="1" t="s">
        <v>460</v>
      </c>
      <c r="AC83" s="12">
        <v>43614</v>
      </c>
      <c r="AD83" s="13" t="str">
        <f t="shared" si="9"/>
        <v>ACTIVO CALIFICADO</v>
      </c>
      <c r="AE83" s="11">
        <f t="shared" si="14"/>
        <v>5</v>
      </c>
      <c r="AF83" s="11">
        <f t="shared" si="14"/>
        <v>5</v>
      </c>
      <c r="AG83" s="11">
        <f t="shared" si="14"/>
        <v>5</v>
      </c>
      <c r="AH83" s="11" t="str">
        <f>LOOKUP(U83,Clasifica,'[1]V. Seguridad'!$D$4:$D$18)</f>
        <v>Alto</v>
      </c>
      <c r="AI83" s="11" t="e">
        <f>LOOKUP(V83,HWSW,'[1]V. Seguridad'!$E$22:$E$25)</f>
        <v>#N/A</v>
      </c>
      <c r="AJ83" s="11" t="str">
        <f>LOOKUP(W83,'[1]V. Seguridad'!$C$31:$C$35,'[1]V. Seguridad'!$E$31:$E$35)</f>
        <v>Medio</v>
      </c>
      <c r="AK83" s="11" t="str">
        <f t="shared" si="10"/>
        <v>Bajo</v>
      </c>
      <c r="AL83" s="11">
        <f t="shared" si="15"/>
        <v>3</v>
      </c>
      <c r="AM83" s="11">
        <f t="shared" si="15"/>
        <v>0</v>
      </c>
      <c r="AN83" s="11">
        <f t="shared" si="15"/>
        <v>2</v>
      </c>
      <c r="AO83" s="11">
        <f t="shared" si="15"/>
        <v>1</v>
      </c>
      <c r="AP83" s="11">
        <f>IF(X83="",0,(LOOKUP(X83,Dispo,'[1]V. Seguridad'!$D$41:$D$45)*(LOOKUP(Y83,Tiempo,VTiempo))))</f>
        <v>1</v>
      </c>
      <c r="AQ83" s="11">
        <f t="shared" si="11"/>
        <v>3</v>
      </c>
      <c r="AR83" s="14" t="str">
        <f t="shared" si="12"/>
        <v>Alto</v>
      </c>
      <c r="AS83" s="1" t="str">
        <f>LOOKUP(U83,Clasifica,'[1]V. Seguridad'!$F$4:$F$18)</f>
        <v>REVISAR CON JURÍDICA</v>
      </c>
      <c r="AT83" s="1" t="str">
        <f>LOOKUP(U83,'[1]V. Seguridad'!$C$4:$C$18,'[1]V. Seguridad'!$E$4:$E$18)</f>
        <v>Otra norma legal o constitucional</v>
      </c>
      <c r="AU83" s="1" t="str">
        <f t="shared" si="13"/>
        <v>Otra norma legal o constitucional</v>
      </c>
      <c r="AV83" s="1" t="str">
        <f>LOOKUP(U83,'[1]V. Seguridad'!$C$4:$C$18,'[1]V. Seguridad'!$G$4:$G$18)</f>
        <v>REVISAR CON JURÍDICA</v>
      </c>
    </row>
    <row r="84" spans="2:48" ht="75" x14ac:dyDescent="0.25">
      <c r="B84" s="1" t="s">
        <v>103</v>
      </c>
      <c r="C84" s="1" t="s">
        <v>104</v>
      </c>
      <c r="D84" s="1" t="s">
        <v>454</v>
      </c>
      <c r="E84" s="1" t="s">
        <v>455</v>
      </c>
      <c r="F84" s="1" t="s">
        <v>456</v>
      </c>
      <c r="G84" s="1"/>
      <c r="H84" s="1" t="s">
        <v>394</v>
      </c>
      <c r="I84" s="1" t="s">
        <v>212</v>
      </c>
      <c r="J84" s="1" t="s">
        <v>8</v>
      </c>
      <c r="K84" s="1" t="s">
        <v>5</v>
      </c>
      <c r="L84" s="1" t="s">
        <v>183</v>
      </c>
      <c r="M84" s="1" t="s">
        <v>17</v>
      </c>
      <c r="N84" s="1">
        <v>2012</v>
      </c>
      <c r="O84" s="1" t="s">
        <v>395</v>
      </c>
      <c r="P84" s="1" t="s">
        <v>458</v>
      </c>
      <c r="Q84" s="1" t="s">
        <v>459</v>
      </c>
      <c r="R84" s="11" t="s">
        <v>398</v>
      </c>
      <c r="S84" s="11" t="s">
        <v>398</v>
      </c>
      <c r="T84" s="11" t="s">
        <v>398</v>
      </c>
      <c r="U84" s="1" t="s">
        <v>399</v>
      </c>
      <c r="W84" s="1" t="s">
        <v>400</v>
      </c>
      <c r="X84" s="1" t="s">
        <v>425</v>
      </c>
      <c r="Y84" s="1" t="s">
        <v>408</v>
      </c>
      <c r="Z84" s="1" t="s">
        <v>403</v>
      </c>
      <c r="AA84" s="1" t="s">
        <v>403</v>
      </c>
      <c r="AB84" s="1" t="s">
        <v>460</v>
      </c>
      <c r="AC84" s="12">
        <v>43614</v>
      </c>
      <c r="AD84" s="13" t="str">
        <f t="shared" si="9"/>
        <v>ACTIVO CALIFICADO</v>
      </c>
      <c r="AE84" s="11">
        <f t="shared" si="14"/>
        <v>5</v>
      </c>
      <c r="AF84" s="11">
        <f t="shared" si="14"/>
        <v>5</v>
      </c>
      <c r="AG84" s="11">
        <f t="shared" si="14"/>
        <v>5</v>
      </c>
      <c r="AH84" s="11" t="str">
        <f>LOOKUP(U84,Clasifica,'[1]V. Seguridad'!$D$4:$D$18)</f>
        <v>Alto</v>
      </c>
      <c r="AI84" s="11" t="e">
        <f>LOOKUP(V84,HWSW,'[1]V. Seguridad'!$E$22:$E$25)</f>
        <v>#N/A</v>
      </c>
      <c r="AJ84" s="11" t="str">
        <f>LOOKUP(W84,'[1]V. Seguridad'!$C$31:$C$35,'[1]V. Seguridad'!$E$31:$E$35)</f>
        <v>Medio</v>
      </c>
      <c r="AK84" s="11" t="str">
        <f t="shared" si="10"/>
        <v>Bajo</v>
      </c>
      <c r="AL84" s="11">
        <f t="shared" si="15"/>
        <v>3</v>
      </c>
      <c r="AM84" s="11">
        <f t="shared" si="15"/>
        <v>0</v>
      </c>
      <c r="AN84" s="11">
        <f t="shared" si="15"/>
        <v>2</v>
      </c>
      <c r="AO84" s="11">
        <f t="shared" si="15"/>
        <v>1</v>
      </c>
      <c r="AP84" s="11">
        <f>IF(X84="",0,(LOOKUP(X84,Dispo,'[1]V. Seguridad'!$D$41:$D$45)*(LOOKUP(Y84,Tiempo,VTiempo))))</f>
        <v>1</v>
      </c>
      <c r="AQ84" s="11">
        <f t="shared" si="11"/>
        <v>3</v>
      </c>
      <c r="AR84" s="14" t="str">
        <f t="shared" si="12"/>
        <v>Alto</v>
      </c>
      <c r="AS84" s="1" t="str">
        <f>LOOKUP(U84,Clasifica,'[1]V. Seguridad'!$F$4:$F$18)</f>
        <v>REVISAR CON JURÍDICA</v>
      </c>
      <c r="AT84" s="1" t="str">
        <f>LOOKUP(U84,'[1]V. Seguridad'!$C$4:$C$18,'[1]V. Seguridad'!$E$4:$E$18)</f>
        <v>Otra norma legal o constitucional</v>
      </c>
      <c r="AU84" s="1" t="str">
        <f t="shared" si="13"/>
        <v>Otra norma legal o constitucional</v>
      </c>
      <c r="AV84" s="1" t="str">
        <f>LOOKUP(U84,'[1]V. Seguridad'!$C$4:$C$18,'[1]V. Seguridad'!$G$4:$G$18)</f>
        <v>REVISAR CON JURÍDICA</v>
      </c>
    </row>
    <row r="85" spans="2:48" ht="75" x14ac:dyDescent="0.25">
      <c r="B85" s="1" t="s">
        <v>103</v>
      </c>
      <c r="C85" s="1" t="s">
        <v>104</v>
      </c>
      <c r="D85" s="1" t="s">
        <v>454</v>
      </c>
      <c r="E85" s="1" t="s">
        <v>455</v>
      </c>
      <c r="F85" s="1" t="s">
        <v>456</v>
      </c>
      <c r="G85" s="1"/>
      <c r="H85" s="1" t="s">
        <v>394</v>
      </c>
      <c r="I85" s="1" t="s">
        <v>213</v>
      </c>
      <c r="J85" s="1" t="s">
        <v>8</v>
      </c>
      <c r="K85" s="1" t="s">
        <v>5</v>
      </c>
      <c r="L85" s="1" t="s">
        <v>183</v>
      </c>
      <c r="M85" s="1" t="s">
        <v>17</v>
      </c>
      <c r="N85" s="1">
        <v>2012</v>
      </c>
      <c r="O85" s="1" t="s">
        <v>395</v>
      </c>
      <c r="P85" s="1" t="s">
        <v>458</v>
      </c>
      <c r="Q85" s="1" t="s">
        <v>459</v>
      </c>
      <c r="R85" s="11" t="s">
        <v>398</v>
      </c>
      <c r="S85" s="11" t="s">
        <v>398</v>
      </c>
      <c r="T85" s="11" t="s">
        <v>398</v>
      </c>
      <c r="U85" s="1" t="s">
        <v>399</v>
      </c>
      <c r="W85" s="1" t="s">
        <v>400</v>
      </c>
      <c r="X85" s="1" t="s">
        <v>425</v>
      </c>
      <c r="Y85" s="1" t="s">
        <v>408</v>
      </c>
      <c r="Z85" s="1" t="s">
        <v>403</v>
      </c>
      <c r="AA85" s="1" t="s">
        <v>403</v>
      </c>
      <c r="AB85" s="1" t="s">
        <v>460</v>
      </c>
      <c r="AC85" s="12">
        <v>43614</v>
      </c>
      <c r="AD85" s="13" t="str">
        <f t="shared" si="9"/>
        <v>ACTIVO CALIFICADO</v>
      </c>
      <c r="AE85" s="11">
        <f t="shared" si="14"/>
        <v>5</v>
      </c>
      <c r="AF85" s="11">
        <f t="shared" si="14"/>
        <v>5</v>
      </c>
      <c r="AG85" s="11">
        <f t="shared" si="14"/>
        <v>5</v>
      </c>
      <c r="AH85" s="11" t="str">
        <f>LOOKUP(U85,Clasifica,'[1]V. Seguridad'!$D$4:$D$18)</f>
        <v>Alto</v>
      </c>
      <c r="AI85" s="11" t="e">
        <f>LOOKUP(V85,HWSW,'[1]V. Seguridad'!$E$22:$E$25)</f>
        <v>#N/A</v>
      </c>
      <c r="AJ85" s="11" t="str">
        <f>LOOKUP(W85,'[1]V. Seguridad'!$C$31:$C$35,'[1]V. Seguridad'!$E$31:$E$35)</f>
        <v>Medio</v>
      </c>
      <c r="AK85" s="11" t="str">
        <f t="shared" si="10"/>
        <v>Bajo</v>
      </c>
      <c r="AL85" s="11">
        <f t="shared" si="15"/>
        <v>3</v>
      </c>
      <c r="AM85" s="11">
        <f t="shared" si="15"/>
        <v>0</v>
      </c>
      <c r="AN85" s="11">
        <f t="shared" si="15"/>
        <v>2</v>
      </c>
      <c r="AO85" s="11">
        <f t="shared" si="15"/>
        <v>1</v>
      </c>
      <c r="AP85" s="11">
        <f>IF(X85="",0,(LOOKUP(X85,Dispo,'[1]V. Seguridad'!$D$41:$D$45)*(LOOKUP(Y85,Tiempo,VTiempo))))</f>
        <v>1</v>
      </c>
      <c r="AQ85" s="11">
        <f t="shared" si="11"/>
        <v>3</v>
      </c>
      <c r="AR85" s="14" t="str">
        <f t="shared" si="12"/>
        <v>Alto</v>
      </c>
      <c r="AS85" s="1" t="str">
        <f>LOOKUP(U85,Clasifica,'[1]V. Seguridad'!$F$4:$F$18)</f>
        <v>REVISAR CON JURÍDICA</v>
      </c>
      <c r="AT85" s="1" t="str">
        <f>LOOKUP(U85,'[1]V. Seguridad'!$C$4:$C$18,'[1]V. Seguridad'!$E$4:$E$18)</f>
        <v>Otra norma legal o constitucional</v>
      </c>
      <c r="AU85" s="1" t="str">
        <f t="shared" si="13"/>
        <v>Otra norma legal o constitucional</v>
      </c>
      <c r="AV85" s="1" t="str">
        <f>LOOKUP(U85,'[1]V. Seguridad'!$C$4:$C$18,'[1]V. Seguridad'!$G$4:$G$18)</f>
        <v>REVISAR CON JURÍDICA</v>
      </c>
    </row>
    <row r="86" spans="2:48" ht="75" x14ac:dyDescent="0.25">
      <c r="B86" s="1" t="s">
        <v>103</v>
      </c>
      <c r="C86" s="1" t="s">
        <v>104</v>
      </c>
      <c r="D86" s="1" t="s">
        <v>454</v>
      </c>
      <c r="E86" s="1" t="s">
        <v>455</v>
      </c>
      <c r="F86" s="1" t="s">
        <v>456</v>
      </c>
      <c r="G86" s="1"/>
      <c r="H86" s="1" t="s">
        <v>394</v>
      </c>
      <c r="I86" s="1" t="s">
        <v>214</v>
      </c>
      <c r="J86" s="1" t="s">
        <v>8</v>
      </c>
      <c r="K86" s="1" t="s">
        <v>5</v>
      </c>
      <c r="L86" s="1" t="s">
        <v>183</v>
      </c>
      <c r="M86" s="1" t="s">
        <v>17</v>
      </c>
      <c r="N86" s="1">
        <v>2012</v>
      </c>
      <c r="O86" s="1" t="s">
        <v>395</v>
      </c>
      <c r="P86" s="1" t="s">
        <v>458</v>
      </c>
      <c r="Q86" s="1" t="s">
        <v>459</v>
      </c>
      <c r="R86" s="11" t="s">
        <v>398</v>
      </c>
      <c r="S86" s="11" t="s">
        <v>398</v>
      </c>
      <c r="T86" s="11" t="s">
        <v>398</v>
      </c>
      <c r="U86" s="1" t="s">
        <v>399</v>
      </c>
      <c r="W86" s="1" t="s">
        <v>400</v>
      </c>
      <c r="X86" s="1" t="s">
        <v>425</v>
      </c>
      <c r="Y86" s="1" t="s">
        <v>408</v>
      </c>
      <c r="Z86" s="1" t="s">
        <v>403</v>
      </c>
      <c r="AA86" s="1" t="s">
        <v>403</v>
      </c>
      <c r="AB86" s="1" t="s">
        <v>460</v>
      </c>
      <c r="AC86" s="12">
        <v>43614</v>
      </c>
      <c r="AD86" s="13" t="str">
        <f t="shared" si="9"/>
        <v>ACTIVO CALIFICADO</v>
      </c>
      <c r="AE86" s="11">
        <f t="shared" si="14"/>
        <v>5</v>
      </c>
      <c r="AF86" s="11">
        <f t="shared" si="14"/>
        <v>5</v>
      </c>
      <c r="AG86" s="11">
        <f t="shared" si="14"/>
        <v>5</v>
      </c>
      <c r="AH86" s="11" t="str">
        <f>LOOKUP(U86,Clasifica,'[1]V. Seguridad'!$D$4:$D$18)</f>
        <v>Alto</v>
      </c>
      <c r="AI86" s="11" t="e">
        <f>LOOKUP(V86,HWSW,'[1]V. Seguridad'!$E$22:$E$25)</f>
        <v>#N/A</v>
      </c>
      <c r="AJ86" s="11" t="str">
        <f>LOOKUP(W86,'[1]V. Seguridad'!$C$31:$C$35,'[1]V. Seguridad'!$E$31:$E$35)</f>
        <v>Medio</v>
      </c>
      <c r="AK86" s="11" t="str">
        <f t="shared" si="10"/>
        <v>Bajo</v>
      </c>
      <c r="AL86" s="11">
        <f t="shared" si="15"/>
        <v>3</v>
      </c>
      <c r="AM86" s="11">
        <f t="shared" si="15"/>
        <v>0</v>
      </c>
      <c r="AN86" s="11">
        <f t="shared" si="15"/>
        <v>2</v>
      </c>
      <c r="AO86" s="11">
        <f t="shared" si="15"/>
        <v>1</v>
      </c>
      <c r="AP86" s="11">
        <f>IF(X86="",0,(LOOKUP(X86,Dispo,'[1]V. Seguridad'!$D$41:$D$45)*(LOOKUP(Y86,Tiempo,VTiempo))))</f>
        <v>1</v>
      </c>
      <c r="AQ86" s="11">
        <f t="shared" si="11"/>
        <v>3</v>
      </c>
      <c r="AR86" s="14" t="str">
        <f t="shared" si="12"/>
        <v>Alto</v>
      </c>
      <c r="AS86" s="1" t="str">
        <f>LOOKUP(U86,Clasifica,'[1]V. Seguridad'!$F$4:$F$18)</f>
        <v>REVISAR CON JURÍDICA</v>
      </c>
      <c r="AT86" s="1" t="str">
        <f>LOOKUP(U86,'[1]V. Seguridad'!$C$4:$C$18,'[1]V. Seguridad'!$E$4:$E$18)</f>
        <v>Otra norma legal o constitucional</v>
      </c>
      <c r="AU86" s="1" t="str">
        <f t="shared" si="13"/>
        <v>Otra norma legal o constitucional</v>
      </c>
      <c r="AV86" s="1" t="str">
        <f>LOOKUP(U86,'[1]V. Seguridad'!$C$4:$C$18,'[1]V. Seguridad'!$G$4:$G$18)</f>
        <v>REVISAR CON JURÍDICA</v>
      </c>
    </row>
    <row r="87" spans="2:48" ht="75" x14ac:dyDescent="0.25">
      <c r="B87" s="1" t="s">
        <v>105</v>
      </c>
      <c r="C87" s="1" t="s">
        <v>106</v>
      </c>
      <c r="D87" s="1" t="s">
        <v>454</v>
      </c>
      <c r="E87" s="1" t="s">
        <v>455</v>
      </c>
      <c r="F87" s="1" t="s">
        <v>456</v>
      </c>
      <c r="G87" s="1"/>
      <c r="H87" s="1" t="s">
        <v>394</v>
      </c>
      <c r="I87" s="1" t="s">
        <v>333</v>
      </c>
      <c r="J87" s="1" t="s">
        <v>8</v>
      </c>
      <c r="K87" s="1" t="s">
        <v>5</v>
      </c>
      <c r="L87" s="1" t="s">
        <v>183</v>
      </c>
      <c r="M87" s="1" t="s">
        <v>17</v>
      </c>
      <c r="N87" s="1">
        <v>2012</v>
      </c>
      <c r="O87" s="1" t="s">
        <v>395</v>
      </c>
      <c r="P87" s="1" t="s">
        <v>458</v>
      </c>
      <c r="Q87" s="1" t="s">
        <v>459</v>
      </c>
      <c r="R87" s="11" t="s">
        <v>398</v>
      </c>
      <c r="S87" s="11" t="s">
        <v>398</v>
      </c>
      <c r="T87" s="11" t="s">
        <v>398</v>
      </c>
      <c r="U87" s="1" t="s">
        <v>399</v>
      </c>
      <c r="V87" s="1" t="s">
        <v>400</v>
      </c>
      <c r="W87" s="1" t="s">
        <v>427</v>
      </c>
      <c r="X87" s="1" t="s">
        <v>425</v>
      </c>
      <c r="Y87" s="1" t="s">
        <v>408</v>
      </c>
      <c r="Z87" s="1" t="s">
        <v>403</v>
      </c>
      <c r="AA87" s="1" t="s">
        <v>462</v>
      </c>
      <c r="AB87" s="1" t="s">
        <v>464</v>
      </c>
      <c r="AC87" s="12">
        <v>43977</v>
      </c>
      <c r="AD87" s="13" t="str">
        <f t="shared" si="9"/>
        <v>ACTIVO CALIFICADO</v>
      </c>
      <c r="AE87" s="11">
        <f t="shared" si="14"/>
        <v>5</v>
      </c>
      <c r="AF87" s="11">
        <f t="shared" si="14"/>
        <v>5</v>
      </c>
      <c r="AG87" s="11">
        <f t="shared" si="14"/>
        <v>5</v>
      </c>
      <c r="AH87" s="11" t="str">
        <f>LOOKUP(U87,Clasifica,'[1]V. Seguridad'!$D$4:$D$18)</f>
        <v>Alto</v>
      </c>
      <c r="AI87" s="11" t="str">
        <f>LOOKUP(V87,HWSW,'[1]V. Seguridad'!$E$22:$E$25)</f>
        <v>Bajo</v>
      </c>
      <c r="AJ87" s="11" t="str">
        <f>LOOKUP(W87,'[1]V. Seguridad'!$C$31:$C$35,'[1]V. Seguridad'!$E$31:$E$35)</f>
        <v>Bajo</v>
      </c>
      <c r="AK87" s="11" t="str">
        <f t="shared" si="10"/>
        <v>Bajo</v>
      </c>
      <c r="AL87" s="11">
        <f t="shared" si="15"/>
        <v>3</v>
      </c>
      <c r="AM87" s="11">
        <f t="shared" si="15"/>
        <v>1</v>
      </c>
      <c r="AN87" s="11">
        <f t="shared" si="15"/>
        <v>1</v>
      </c>
      <c r="AO87" s="11">
        <f t="shared" si="15"/>
        <v>1</v>
      </c>
      <c r="AP87" s="11">
        <f>IF(X87="",0,(LOOKUP(X87,Dispo,'[1]V. Seguridad'!$D$41:$D$45)*(LOOKUP(Y87,Tiempo,VTiempo))))</f>
        <v>1</v>
      </c>
      <c r="AQ87" s="11">
        <f t="shared" si="11"/>
        <v>3</v>
      </c>
      <c r="AR87" s="14" t="str">
        <f t="shared" si="12"/>
        <v>Alto</v>
      </c>
      <c r="AS87" s="1" t="str">
        <f>LOOKUP(U87,Clasifica,'[1]V. Seguridad'!$F$4:$F$18)</f>
        <v>REVISAR CON JURÍDICA</v>
      </c>
      <c r="AT87" s="1" t="str">
        <f>LOOKUP(U87,'[1]V. Seguridad'!$C$4:$C$18,'[1]V. Seguridad'!$E$4:$E$18)</f>
        <v>Otra norma legal o constitucional</v>
      </c>
      <c r="AU87" s="1" t="str">
        <f t="shared" si="13"/>
        <v>Otra norma legal o constitucional</v>
      </c>
      <c r="AV87" s="1" t="str">
        <f>LOOKUP(U87,'[1]V. Seguridad'!$C$4:$C$18,'[1]V. Seguridad'!$G$4:$G$18)</f>
        <v>REVISAR CON JURÍDICA</v>
      </c>
    </row>
    <row r="88" spans="2:48" ht="75" x14ac:dyDescent="0.25">
      <c r="B88" s="1" t="s">
        <v>105</v>
      </c>
      <c r="C88" s="1" t="s">
        <v>106</v>
      </c>
      <c r="D88" s="1" t="s">
        <v>454</v>
      </c>
      <c r="E88" s="1" t="s">
        <v>455</v>
      </c>
      <c r="F88" s="1" t="s">
        <v>456</v>
      </c>
      <c r="G88" s="1"/>
      <c r="H88" s="1" t="s">
        <v>394</v>
      </c>
      <c r="I88" s="1" t="s">
        <v>334</v>
      </c>
      <c r="J88" s="1" t="s">
        <v>8</v>
      </c>
      <c r="K88" s="1" t="s">
        <v>5</v>
      </c>
      <c r="L88" s="1" t="s">
        <v>183</v>
      </c>
      <c r="M88" s="1" t="s">
        <v>17</v>
      </c>
      <c r="N88" s="1">
        <v>2012</v>
      </c>
      <c r="O88" s="1" t="s">
        <v>395</v>
      </c>
      <c r="P88" s="1" t="s">
        <v>458</v>
      </c>
      <c r="Q88" s="1" t="s">
        <v>459</v>
      </c>
      <c r="R88" s="11" t="s">
        <v>398</v>
      </c>
      <c r="S88" s="11" t="s">
        <v>398</v>
      </c>
      <c r="T88" s="11" t="s">
        <v>398</v>
      </c>
      <c r="U88" s="1" t="s">
        <v>399</v>
      </c>
      <c r="V88" s="1" t="s">
        <v>400</v>
      </c>
      <c r="W88" s="1" t="s">
        <v>427</v>
      </c>
      <c r="X88" s="1" t="s">
        <v>425</v>
      </c>
      <c r="Y88" s="1" t="s">
        <v>408</v>
      </c>
      <c r="Z88" s="1" t="s">
        <v>403</v>
      </c>
      <c r="AA88" s="1" t="s">
        <v>462</v>
      </c>
      <c r="AB88" s="1" t="s">
        <v>464</v>
      </c>
      <c r="AC88" s="12">
        <v>43977</v>
      </c>
      <c r="AD88" s="13" t="str">
        <f t="shared" si="9"/>
        <v>ACTIVO CALIFICADO</v>
      </c>
      <c r="AE88" s="11">
        <f t="shared" si="14"/>
        <v>5</v>
      </c>
      <c r="AF88" s="11">
        <f t="shared" si="14"/>
        <v>5</v>
      </c>
      <c r="AG88" s="11">
        <f t="shared" si="14"/>
        <v>5</v>
      </c>
      <c r="AH88" s="11" t="str">
        <f>LOOKUP(U88,Clasifica,'[1]V. Seguridad'!$D$4:$D$18)</f>
        <v>Alto</v>
      </c>
      <c r="AI88" s="11" t="str">
        <f>LOOKUP(V88,HWSW,'[1]V. Seguridad'!$E$22:$E$25)</f>
        <v>Bajo</v>
      </c>
      <c r="AJ88" s="11" t="str">
        <f>LOOKUP(W88,'[1]V. Seguridad'!$C$31:$C$35,'[1]V. Seguridad'!$E$31:$E$35)</f>
        <v>Bajo</v>
      </c>
      <c r="AK88" s="11" t="str">
        <f t="shared" si="10"/>
        <v>Bajo</v>
      </c>
      <c r="AL88" s="11">
        <f t="shared" si="15"/>
        <v>3</v>
      </c>
      <c r="AM88" s="11">
        <f t="shared" si="15"/>
        <v>1</v>
      </c>
      <c r="AN88" s="11">
        <f t="shared" si="15"/>
        <v>1</v>
      </c>
      <c r="AO88" s="11">
        <f t="shared" si="15"/>
        <v>1</v>
      </c>
      <c r="AP88" s="11">
        <f>IF(X88="",0,(LOOKUP(X88,Dispo,'[1]V. Seguridad'!$D$41:$D$45)*(LOOKUP(Y88,Tiempo,VTiempo))))</f>
        <v>1</v>
      </c>
      <c r="AQ88" s="11">
        <f t="shared" si="11"/>
        <v>3</v>
      </c>
      <c r="AR88" s="14" t="str">
        <f t="shared" si="12"/>
        <v>Alto</v>
      </c>
      <c r="AS88" s="1" t="str">
        <f>LOOKUP(U88,Clasifica,'[1]V. Seguridad'!$F$4:$F$18)</f>
        <v>REVISAR CON JURÍDICA</v>
      </c>
      <c r="AT88" s="1" t="str">
        <f>LOOKUP(U88,'[1]V. Seguridad'!$C$4:$C$18,'[1]V. Seguridad'!$E$4:$E$18)</f>
        <v>Otra norma legal o constitucional</v>
      </c>
      <c r="AU88" s="1" t="str">
        <f t="shared" si="13"/>
        <v>Otra norma legal o constitucional</v>
      </c>
      <c r="AV88" s="1" t="str">
        <f>LOOKUP(U88,'[1]V. Seguridad'!$C$4:$C$18,'[1]V. Seguridad'!$G$4:$G$18)</f>
        <v>REVISAR CON JURÍDICA</v>
      </c>
    </row>
    <row r="89" spans="2:48" ht="75" x14ac:dyDescent="0.25">
      <c r="B89" s="1" t="s">
        <v>105</v>
      </c>
      <c r="C89" s="1" t="s">
        <v>106</v>
      </c>
      <c r="D89" s="1" t="s">
        <v>454</v>
      </c>
      <c r="E89" s="1" t="s">
        <v>455</v>
      </c>
      <c r="F89" s="1" t="s">
        <v>456</v>
      </c>
      <c r="G89" s="1"/>
      <c r="H89" s="1" t="s">
        <v>394</v>
      </c>
      <c r="I89" s="1" t="s">
        <v>335</v>
      </c>
      <c r="J89" s="1" t="s">
        <v>8</v>
      </c>
      <c r="K89" s="1" t="s">
        <v>5</v>
      </c>
      <c r="L89" s="1" t="s">
        <v>183</v>
      </c>
      <c r="M89" s="1" t="s">
        <v>17</v>
      </c>
      <c r="N89" s="1">
        <v>2012</v>
      </c>
      <c r="O89" s="1" t="s">
        <v>395</v>
      </c>
      <c r="P89" s="1" t="s">
        <v>458</v>
      </c>
      <c r="Q89" s="1" t="s">
        <v>459</v>
      </c>
      <c r="R89" s="11" t="s">
        <v>398</v>
      </c>
      <c r="S89" s="11" t="s">
        <v>398</v>
      </c>
      <c r="T89" s="11" t="s">
        <v>398</v>
      </c>
      <c r="U89" s="1" t="s">
        <v>399</v>
      </c>
      <c r="V89" s="1" t="s">
        <v>400</v>
      </c>
      <c r="W89" s="1" t="s">
        <v>427</v>
      </c>
      <c r="X89" s="1" t="s">
        <v>425</v>
      </c>
      <c r="Y89" s="1" t="s">
        <v>408</v>
      </c>
      <c r="Z89" s="1" t="s">
        <v>403</v>
      </c>
      <c r="AA89" s="1" t="s">
        <v>462</v>
      </c>
      <c r="AB89" s="1" t="s">
        <v>464</v>
      </c>
      <c r="AC89" s="12">
        <v>43977</v>
      </c>
      <c r="AD89" s="13" t="str">
        <f t="shared" si="9"/>
        <v>ACTIVO CALIFICADO</v>
      </c>
      <c r="AE89" s="11">
        <f t="shared" ref="AE89:AG117" si="16">IF(R89="",0,IF(R89="Si",5,IF(R89="Parcialmente",3,0.1)))</f>
        <v>5</v>
      </c>
      <c r="AF89" s="11">
        <f t="shared" si="16"/>
        <v>5</v>
      </c>
      <c r="AG89" s="11">
        <f t="shared" si="16"/>
        <v>5</v>
      </c>
      <c r="AH89" s="11" t="str">
        <f>LOOKUP(U89,Clasifica,'[1]V. Seguridad'!$D$4:$D$18)</f>
        <v>Alto</v>
      </c>
      <c r="AI89" s="11" t="str">
        <f>LOOKUP(V89,HWSW,'[1]V. Seguridad'!$E$22:$E$25)</f>
        <v>Bajo</v>
      </c>
      <c r="AJ89" s="11" t="str">
        <f>LOOKUP(W89,'[1]V. Seguridad'!$C$31:$C$35,'[1]V. Seguridad'!$E$31:$E$35)</f>
        <v>Bajo</v>
      </c>
      <c r="AK89" s="11" t="str">
        <f t="shared" si="10"/>
        <v>Bajo</v>
      </c>
      <c r="AL89" s="11">
        <f t="shared" si="15"/>
        <v>3</v>
      </c>
      <c r="AM89" s="11">
        <f t="shared" si="15"/>
        <v>1</v>
      </c>
      <c r="AN89" s="11">
        <f t="shared" si="15"/>
        <v>1</v>
      </c>
      <c r="AO89" s="11">
        <f t="shared" si="15"/>
        <v>1</v>
      </c>
      <c r="AP89" s="11">
        <f>IF(X89="",0,(LOOKUP(X89,Dispo,'[1]V. Seguridad'!$D$41:$D$45)*(LOOKUP(Y89,Tiempo,VTiempo))))</f>
        <v>1</v>
      </c>
      <c r="AQ89" s="11">
        <f t="shared" si="11"/>
        <v>3</v>
      </c>
      <c r="AR89" s="14" t="str">
        <f t="shared" si="12"/>
        <v>Alto</v>
      </c>
      <c r="AS89" s="1" t="str">
        <f>LOOKUP(U89,Clasifica,'[1]V. Seguridad'!$F$4:$F$18)</f>
        <v>REVISAR CON JURÍDICA</v>
      </c>
      <c r="AT89" s="1" t="str">
        <f>LOOKUP(U89,'[1]V. Seguridad'!$C$4:$C$18,'[1]V. Seguridad'!$E$4:$E$18)</f>
        <v>Otra norma legal o constitucional</v>
      </c>
      <c r="AU89" s="1" t="str">
        <f t="shared" si="13"/>
        <v>Otra norma legal o constitucional</v>
      </c>
      <c r="AV89" s="1" t="str">
        <f>LOOKUP(U89,'[1]V. Seguridad'!$C$4:$C$18,'[1]V. Seguridad'!$G$4:$G$18)</f>
        <v>REVISAR CON JURÍDICA</v>
      </c>
    </row>
    <row r="90" spans="2:48" ht="75" x14ac:dyDescent="0.25">
      <c r="B90" s="1" t="s">
        <v>105</v>
      </c>
      <c r="C90" s="1" t="s">
        <v>106</v>
      </c>
      <c r="D90" s="1" t="s">
        <v>454</v>
      </c>
      <c r="E90" s="1" t="s">
        <v>455</v>
      </c>
      <c r="F90" s="1" t="s">
        <v>456</v>
      </c>
      <c r="G90" s="1"/>
      <c r="H90" s="1" t="s">
        <v>394</v>
      </c>
      <c r="I90" s="1" t="s">
        <v>336</v>
      </c>
      <c r="J90" s="1" t="s">
        <v>8</v>
      </c>
      <c r="K90" s="1" t="s">
        <v>5</v>
      </c>
      <c r="L90" s="1" t="s">
        <v>183</v>
      </c>
      <c r="M90" s="1" t="s">
        <v>17</v>
      </c>
      <c r="N90" s="1">
        <v>2012</v>
      </c>
      <c r="O90" s="1" t="s">
        <v>395</v>
      </c>
      <c r="P90" s="1" t="s">
        <v>458</v>
      </c>
      <c r="Q90" s="1" t="s">
        <v>459</v>
      </c>
      <c r="R90" s="11" t="s">
        <v>398</v>
      </c>
      <c r="S90" s="11" t="s">
        <v>398</v>
      </c>
      <c r="T90" s="11" t="s">
        <v>398</v>
      </c>
      <c r="U90" s="1" t="s">
        <v>399</v>
      </c>
      <c r="V90" s="1" t="s">
        <v>400</v>
      </c>
      <c r="W90" s="1" t="s">
        <v>427</v>
      </c>
      <c r="X90" s="1" t="s">
        <v>425</v>
      </c>
      <c r="Y90" s="1" t="s">
        <v>408</v>
      </c>
      <c r="Z90" s="1" t="s">
        <v>403</v>
      </c>
      <c r="AA90" s="1" t="s">
        <v>462</v>
      </c>
      <c r="AB90" s="1" t="s">
        <v>464</v>
      </c>
      <c r="AC90" s="12">
        <v>43977</v>
      </c>
      <c r="AD90" s="13" t="str">
        <f t="shared" si="9"/>
        <v>ACTIVO CALIFICADO</v>
      </c>
      <c r="AE90" s="11">
        <f t="shared" si="16"/>
        <v>5</v>
      </c>
      <c r="AF90" s="11">
        <f t="shared" si="16"/>
        <v>5</v>
      </c>
      <c r="AG90" s="11">
        <f t="shared" si="16"/>
        <v>5</v>
      </c>
      <c r="AH90" s="11" t="str">
        <f>LOOKUP(U90,Clasifica,'[1]V. Seguridad'!$D$4:$D$18)</f>
        <v>Alto</v>
      </c>
      <c r="AI90" s="11" t="str">
        <f>LOOKUP(V90,HWSW,'[1]V. Seguridad'!$E$22:$E$25)</f>
        <v>Bajo</v>
      </c>
      <c r="AJ90" s="11" t="str">
        <f>LOOKUP(W90,'[1]V. Seguridad'!$C$31:$C$35,'[1]V. Seguridad'!$E$31:$E$35)</f>
        <v>Bajo</v>
      </c>
      <c r="AK90" s="11" t="str">
        <f t="shared" si="10"/>
        <v>Bajo</v>
      </c>
      <c r="AL90" s="11">
        <f t="shared" si="15"/>
        <v>3</v>
      </c>
      <c r="AM90" s="11">
        <f t="shared" si="15"/>
        <v>1</v>
      </c>
      <c r="AN90" s="11">
        <f t="shared" si="15"/>
        <v>1</v>
      </c>
      <c r="AO90" s="11">
        <f t="shared" si="15"/>
        <v>1</v>
      </c>
      <c r="AP90" s="11">
        <f>IF(X90="",0,(LOOKUP(X90,Dispo,'[1]V. Seguridad'!$D$41:$D$45)*(LOOKUP(Y90,Tiempo,VTiempo))))</f>
        <v>1</v>
      </c>
      <c r="AQ90" s="11">
        <f t="shared" si="11"/>
        <v>3</v>
      </c>
      <c r="AR90" s="14" t="str">
        <f t="shared" si="12"/>
        <v>Alto</v>
      </c>
      <c r="AS90" s="1" t="str">
        <f>LOOKUP(U90,Clasifica,'[1]V. Seguridad'!$F$4:$F$18)</f>
        <v>REVISAR CON JURÍDICA</v>
      </c>
      <c r="AT90" s="1" t="str">
        <f>LOOKUP(U90,'[1]V. Seguridad'!$C$4:$C$18,'[1]V. Seguridad'!$E$4:$E$18)</f>
        <v>Otra norma legal o constitucional</v>
      </c>
      <c r="AU90" s="1" t="str">
        <f t="shared" si="13"/>
        <v>Otra norma legal o constitucional</v>
      </c>
      <c r="AV90" s="1" t="str">
        <f>LOOKUP(U90,'[1]V. Seguridad'!$C$4:$C$18,'[1]V. Seguridad'!$G$4:$G$18)</f>
        <v>REVISAR CON JURÍDICA</v>
      </c>
    </row>
    <row r="91" spans="2:48" ht="75" x14ac:dyDescent="0.25">
      <c r="B91" s="1" t="s">
        <v>105</v>
      </c>
      <c r="C91" s="1" t="s">
        <v>106</v>
      </c>
      <c r="D91" s="1" t="s">
        <v>454</v>
      </c>
      <c r="E91" s="1" t="s">
        <v>455</v>
      </c>
      <c r="F91" s="1" t="s">
        <v>456</v>
      </c>
      <c r="G91" s="1"/>
      <c r="H91" s="1" t="s">
        <v>394</v>
      </c>
      <c r="I91" s="1" t="s">
        <v>337</v>
      </c>
      <c r="J91" s="1" t="s">
        <v>8</v>
      </c>
      <c r="K91" s="1" t="s">
        <v>5</v>
      </c>
      <c r="L91" s="1" t="s">
        <v>183</v>
      </c>
      <c r="M91" s="1" t="s">
        <v>17</v>
      </c>
      <c r="N91" s="1">
        <v>2012</v>
      </c>
      <c r="O91" s="1" t="s">
        <v>395</v>
      </c>
      <c r="P91" s="1" t="s">
        <v>458</v>
      </c>
      <c r="Q91" s="1" t="s">
        <v>459</v>
      </c>
      <c r="R91" s="11" t="s">
        <v>398</v>
      </c>
      <c r="S91" s="11" t="s">
        <v>398</v>
      </c>
      <c r="T91" s="11" t="s">
        <v>398</v>
      </c>
      <c r="U91" s="1" t="s">
        <v>399</v>
      </c>
      <c r="V91" s="1" t="s">
        <v>400</v>
      </c>
      <c r="W91" s="1" t="s">
        <v>427</v>
      </c>
      <c r="X91" s="1" t="s">
        <v>425</v>
      </c>
      <c r="Y91" s="1" t="s">
        <v>408</v>
      </c>
      <c r="Z91" s="1" t="s">
        <v>403</v>
      </c>
      <c r="AA91" s="1" t="s">
        <v>462</v>
      </c>
      <c r="AB91" s="1" t="s">
        <v>464</v>
      </c>
      <c r="AC91" s="12">
        <v>43977</v>
      </c>
      <c r="AD91" s="13" t="str">
        <f t="shared" si="9"/>
        <v>ACTIVO CALIFICADO</v>
      </c>
      <c r="AE91" s="11">
        <f t="shared" si="16"/>
        <v>5</v>
      </c>
      <c r="AF91" s="11">
        <f t="shared" si="16"/>
        <v>5</v>
      </c>
      <c r="AG91" s="11">
        <f t="shared" si="16"/>
        <v>5</v>
      </c>
      <c r="AH91" s="11" t="str">
        <f>LOOKUP(U91,Clasifica,'[1]V. Seguridad'!$D$4:$D$18)</f>
        <v>Alto</v>
      </c>
      <c r="AI91" s="11" t="str">
        <f>LOOKUP(V91,HWSW,'[1]V. Seguridad'!$E$22:$E$25)</f>
        <v>Bajo</v>
      </c>
      <c r="AJ91" s="11" t="str">
        <f>LOOKUP(W91,'[1]V. Seguridad'!$C$31:$C$35,'[1]V. Seguridad'!$E$31:$E$35)</f>
        <v>Bajo</v>
      </c>
      <c r="AK91" s="11" t="str">
        <f t="shared" si="10"/>
        <v>Bajo</v>
      </c>
      <c r="AL91" s="11">
        <f t="shared" si="15"/>
        <v>3</v>
      </c>
      <c r="AM91" s="11">
        <f t="shared" si="15"/>
        <v>1</v>
      </c>
      <c r="AN91" s="11">
        <f t="shared" si="15"/>
        <v>1</v>
      </c>
      <c r="AO91" s="11">
        <f t="shared" si="15"/>
        <v>1</v>
      </c>
      <c r="AP91" s="11">
        <f>IF(X91="",0,(LOOKUP(X91,Dispo,'[1]V. Seguridad'!$D$41:$D$45)*(LOOKUP(Y91,Tiempo,VTiempo))))</f>
        <v>1</v>
      </c>
      <c r="AQ91" s="11">
        <f t="shared" si="11"/>
        <v>3</v>
      </c>
      <c r="AR91" s="14" t="str">
        <f t="shared" si="12"/>
        <v>Alto</v>
      </c>
      <c r="AS91" s="1" t="str">
        <f>LOOKUP(U91,Clasifica,'[1]V. Seguridad'!$F$4:$F$18)</f>
        <v>REVISAR CON JURÍDICA</v>
      </c>
      <c r="AT91" s="1" t="str">
        <f>LOOKUP(U91,'[1]V. Seguridad'!$C$4:$C$18,'[1]V. Seguridad'!$E$4:$E$18)</f>
        <v>Otra norma legal o constitucional</v>
      </c>
      <c r="AU91" s="1" t="str">
        <f t="shared" si="13"/>
        <v>Otra norma legal o constitucional</v>
      </c>
      <c r="AV91" s="1" t="str">
        <f>LOOKUP(U91,'[1]V. Seguridad'!$C$4:$C$18,'[1]V. Seguridad'!$G$4:$G$18)</f>
        <v>REVISAR CON JURÍDICA</v>
      </c>
    </row>
    <row r="92" spans="2:48" ht="60" x14ac:dyDescent="0.25">
      <c r="B92" s="1" t="s">
        <v>107</v>
      </c>
      <c r="C92" s="1" t="s">
        <v>10</v>
      </c>
      <c r="D92" s="1" t="s">
        <v>465</v>
      </c>
      <c r="E92" s="1" t="s">
        <v>455</v>
      </c>
      <c r="F92" s="1" t="s">
        <v>466</v>
      </c>
      <c r="G92" s="1"/>
      <c r="H92" s="1" t="s">
        <v>394</v>
      </c>
      <c r="I92" s="1" t="s">
        <v>147</v>
      </c>
      <c r="J92" s="1" t="s">
        <v>8</v>
      </c>
      <c r="K92" s="1" t="s">
        <v>5</v>
      </c>
      <c r="L92" s="1" t="s">
        <v>15</v>
      </c>
      <c r="M92" s="1" t="s">
        <v>178</v>
      </c>
      <c r="N92" s="1">
        <v>2012</v>
      </c>
      <c r="O92" s="1" t="s">
        <v>467</v>
      </c>
      <c r="P92" s="1" t="s">
        <v>468</v>
      </c>
      <c r="Q92" s="1" t="s">
        <v>469</v>
      </c>
      <c r="R92" s="11" t="s">
        <v>398</v>
      </c>
      <c r="S92" s="11" t="s">
        <v>398</v>
      </c>
      <c r="T92" s="11" t="s">
        <v>398</v>
      </c>
      <c r="U92" s="1" t="s">
        <v>399</v>
      </c>
      <c r="W92" s="1" t="s">
        <v>400</v>
      </c>
      <c r="X92" s="1" t="s">
        <v>410</v>
      </c>
      <c r="Y92" s="1" t="s">
        <v>426</v>
      </c>
      <c r="Z92" s="1" t="s">
        <v>403</v>
      </c>
      <c r="AA92" s="1" t="s">
        <v>403</v>
      </c>
      <c r="AB92" s="1" t="s">
        <v>470</v>
      </c>
      <c r="AC92" s="12">
        <v>43613</v>
      </c>
      <c r="AD92" s="13" t="str">
        <f t="shared" si="9"/>
        <v>ACTIVO CALIFICADO</v>
      </c>
      <c r="AE92" s="11">
        <f t="shared" si="16"/>
        <v>5</v>
      </c>
      <c r="AF92" s="11">
        <f t="shared" si="16"/>
        <v>5</v>
      </c>
      <c r="AG92" s="11">
        <f t="shared" si="16"/>
        <v>5</v>
      </c>
      <c r="AH92" s="11" t="str">
        <f>LOOKUP(U92,Clasifica,'[1]V. Seguridad'!$D$4:$D$18)</f>
        <v>Alto</v>
      </c>
      <c r="AI92" s="11" t="e">
        <f>LOOKUP(V92,HWSW,'[1]V. Seguridad'!$E$22:$E$25)</f>
        <v>#N/A</v>
      </c>
      <c r="AJ92" s="11" t="str">
        <f>LOOKUP(W92,'[1]V. Seguridad'!$C$31:$C$35,'[1]V. Seguridad'!$E$31:$E$35)</f>
        <v>Medio</v>
      </c>
      <c r="AK92" s="11" t="str">
        <f t="shared" si="10"/>
        <v>Medio</v>
      </c>
      <c r="AL92" s="11">
        <f t="shared" si="15"/>
        <v>3</v>
      </c>
      <c r="AM92" s="11">
        <f t="shared" si="15"/>
        <v>0</v>
      </c>
      <c r="AN92" s="11">
        <f t="shared" si="15"/>
        <v>2</v>
      </c>
      <c r="AO92" s="11">
        <f t="shared" si="15"/>
        <v>2</v>
      </c>
      <c r="AP92" s="11">
        <f>IF(X92="",0,(LOOKUP(X92,Dispo,'[1]V. Seguridad'!$D$41:$D$45)*(LOOKUP(Y92,Tiempo,VTiempo))))</f>
        <v>2.25</v>
      </c>
      <c r="AQ92" s="11">
        <f t="shared" si="11"/>
        <v>3</v>
      </c>
      <c r="AR92" s="14" t="str">
        <f t="shared" si="12"/>
        <v>Alto</v>
      </c>
      <c r="AS92" s="1" t="str">
        <f>LOOKUP(U92,Clasifica,'[1]V. Seguridad'!$F$4:$F$18)</f>
        <v>REVISAR CON JURÍDICA</v>
      </c>
      <c r="AT92" s="1" t="str">
        <f>LOOKUP(U92,'[1]V. Seguridad'!$C$4:$C$18,'[1]V. Seguridad'!$E$4:$E$18)</f>
        <v>Otra norma legal o constitucional</v>
      </c>
      <c r="AU92" s="1" t="str">
        <f t="shared" si="13"/>
        <v>Otra norma legal o constitucional</v>
      </c>
      <c r="AV92" s="1" t="str">
        <f>LOOKUP(U92,'[1]V. Seguridad'!$C$4:$C$18,'[1]V. Seguridad'!$G$4:$G$18)</f>
        <v>REVISAR CON JURÍDICA</v>
      </c>
    </row>
    <row r="93" spans="2:48" ht="75" x14ac:dyDescent="0.25">
      <c r="B93" s="1" t="s">
        <v>108</v>
      </c>
      <c r="C93" s="1" t="s">
        <v>10</v>
      </c>
      <c r="D93" s="1" t="s">
        <v>465</v>
      </c>
      <c r="E93" s="1" t="s">
        <v>455</v>
      </c>
      <c r="F93" s="1" t="s">
        <v>466</v>
      </c>
      <c r="G93" s="1"/>
      <c r="H93" s="1" t="s">
        <v>394</v>
      </c>
      <c r="I93" s="1" t="s">
        <v>161</v>
      </c>
      <c r="J93" s="1" t="s">
        <v>8</v>
      </c>
      <c r="K93" s="1" t="s">
        <v>5</v>
      </c>
      <c r="L93" s="1" t="s">
        <v>15</v>
      </c>
      <c r="M93" s="1" t="s">
        <v>179</v>
      </c>
      <c r="N93" s="1">
        <v>2012</v>
      </c>
      <c r="O93" s="1" t="s">
        <v>395</v>
      </c>
      <c r="P93" s="1" t="s">
        <v>471</v>
      </c>
      <c r="Q93" s="1" t="s">
        <v>417</v>
      </c>
      <c r="R93" s="11" t="s">
        <v>398</v>
      </c>
      <c r="S93" s="11" t="s">
        <v>398</v>
      </c>
      <c r="T93" s="11" t="s">
        <v>398</v>
      </c>
      <c r="U93" s="1" t="s">
        <v>399</v>
      </c>
      <c r="W93" s="1" t="s">
        <v>400</v>
      </c>
      <c r="X93" s="1" t="s">
        <v>406</v>
      </c>
      <c r="Y93" s="1" t="s">
        <v>426</v>
      </c>
      <c r="Z93" s="1" t="s">
        <v>403</v>
      </c>
      <c r="AA93" s="1" t="s">
        <v>403</v>
      </c>
      <c r="AB93" s="1" t="s">
        <v>470</v>
      </c>
      <c r="AC93" s="12">
        <v>43613</v>
      </c>
      <c r="AD93" s="13" t="str">
        <f t="shared" si="9"/>
        <v>ACTIVO CALIFICADO</v>
      </c>
      <c r="AE93" s="11">
        <f t="shared" si="16"/>
        <v>5</v>
      </c>
      <c r="AF93" s="11">
        <f t="shared" si="16"/>
        <v>5</v>
      </c>
      <c r="AG93" s="11">
        <f t="shared" si="16"/>
        <v>5</v>
      </c>
      <c r="AH93" s="11" t="str">
        <f>LOOKUP(U93,Clasifica,'[1]V. Seguridad'!$D$4:$D$18)</f>
        <v>Alto</v>
      </c>
      <c r="AI93" s="11" t="e">
        <f>LOOKUP(V93,HWSW,'[1]V. Seguridad'!$E$22:$E$25)</f>
        <v>#N/A</v>
      </c>
      <c r="AJ93" s="11" t="str">
        <f>LOOKUP(W93,'[1]V. Seguridad'!$C$31:$C$35,'[1]V. Seguridad'!$E$31:$E$35)</f>
        <v>Medio</v>
      </c>
      <c r="AK93" s="11" t="str">
        <f t="shared" si="10"/>
        <v>Bajo</v>
      </c>
      <c r="AL93" s="11">
        <f t="shared" si="15"/>
        <v>3</v>
      </c>
      <c r="AM93" s="11">
        <f t="shared" si="15"/>
        <v>0</v>
      </c>
      <c r="AN93" s="11">
        <f t="shared" si="15"/>
        <v>2</v>
      </c>
      <c r="AO93" s="11">
        <f t="shared" si="15"/>
        <v>1</v>
      </c>
      <c r="AP93" s="11">
        <f>IF(X93="",0,(LOOKUP(X93,Dispo,'[1]V. Seguridad'!$D$41:$D$45)*(LOOKUP(Y93,Tiempo,VTiempo))))</f>
        <v>1.5</v>
      </c>
      <c r="AQ93" s="11">
        <f t="shared" si="11"/>
        <v>3</v>
      </c>
      <c r="AR93" s="14" t="str">
        <f t="shared" si="12"/>
        <v>Alto</v>
      </c>
      <c r="AS93" s="1" t="str">
        <f>LOOKUP(U93,Clasifica,'[1]V. Seguridad'!$F$4:$F$18)</f>
        <v>REVISAR CON JURÍDICA</v>
      </c>
      <c r="AT93" s="1" t="str">
        <f>LOOKUP(U93,'[1]V. Seguridad'!$C$4:$C$18,'[1]V. Seguridad'!$E$4:$E$18)</f>
        <v>Otra norma legal o constitucional</v>
      </c>
      <c r="AU93" s="1" t="str">
        <f t="shared" si="13"/>
        <v>Otra norma legal o constitucional</v>
      </c>
      <c r="AV93" s="1" t="str">
        <f>LOOKUP(U93,'[1]V. Seguridad'!$C$4:$C$18,'[1]V. Seguridad'!$G$4:$G$18)</f>
        <v>REVISAR CON JURÍDICA</v>
      </c>
    </row>
    <row r="94" spans="2:48" ht="75" x14ac:dyDescent="0.25">
      <c r="B94" s="1" t="s">
        <v>108</v>
      </c>
      <c r="C94" s="1" t="s">
        <v>10</v>
      </c>
      <c r="D94" s="1" t="s">
        <v>465</v>
      </c>
      <c r="E94" s="1" t="s">
        <v>455</v>
      </c>
      <c r="F94" s="1" t="s">
        <v>472</v>
      </c>
      <c r="G94" s="1"/>
      <c r="H94" s="1" t="s">
        <v>394</v>
      </c>
      <c r="I94" s="1" t="s">
        <v>161</v>
      </c>
      <c r="J94" s="1" t="s">
        <v>8</v>
      </c>
      <c r="K94" s="1" t="s">
        <v>5</v>
      </c>
      <c r="L94" s="1" t="s">
        <v>15</v>
      </c>
      <c r="M94" s="1" t="s">
        <v>179</v>
      </c>
      <c r="N94" s="1">
        <v>2012</v>
      </c>
      <c r="O94" s="1" t="s">
        <v>395</v>
      </c>
      <c r="P94" s="1" t="s">
        <v>471</v>
      </c>
      <c r="Q94" s="1" t="s">
        <v>417</v>
      </c>
      <c r="R94" s="11" t="s">
        <v>398</v>
      </c>
      <c r="S94" s="11" t="s">
        <v>398</v>
      </c>
      <c r="T94" s="11" t="s">
        <v>398</v>
      </c>
      <c r="U94" s="1" t="s">
        <v>399</v>
      </c>
      <c r="W94" s="1" t="s">
        <v>400</v>
      </c>
      <c r="X94" s="1" t="s">
        <v>406</v>
      </c>
      <c r="Y94" s="1" t="s">
        <v>426</v>
      </c>
      <c r="Z94" s="1" t="s">
        <v>403</v>
      </c>
      <c r="AA94" s="1" t="s">
        <v>403</v>
      </c>
      <c r="AB94" s="1" t="s">
        <v>473</v>
      </c>
      <c r="AC94" s="12">
        <v>43613</v>
      </c>
      <c r="AD94" s="13" t="str">
        <f t="shared" si="9"/>
        <v>ACTIVO CALIFICADO</v>
      </c>
      <c r="AE94" s="11">
        <f t="shared" si="16"/>
        <v>5</v>
      </c>
      <c r="AF94" s="11">
        <f t="shared" si="16"/>
        <v>5</v>
      </c>
      <c r="AG94" s="11">
        <f t="shared" si="16"/>
        <v>5</v>
      </c>
      <c r="AH94" s="11" t="str">
        <f>LOOKUP(U94,Clasifica,'[1]V. Seguridad'!$D$4:$D$18)</f>
        <v>Alto</v>
      </c>
      <c r="AI94" s="11" t="e">
        <f>LOOKUP(V94,HWSW,'[1]V. Seguridad'!$E$22:$E$25)</f>
        <v>#N/A</v>
      </c>
      <c r="AJ94" s="11" t="str">
        <f>LOOKUP(W94,'[1]V. Seguridad'!$C$31:$C$35,'[1]V. Seguridad'!$E$31:$E$35)</f>
        <v>Medio</v>
      </c>
      <c r="AK94" s="11" t="str">
        <f t="shared" si="10"/>
        <v>Bajo</v>
      </c>
      <c r="AL94" s="11">
        <f t="shared" si="15"/>
        <v>3</v>
      </c>
      <c r="AM94" s="11">
        <f t="shared" si="15"/>
        <v>0</v>
      </c>
      <c r="AN94" s="11">
        <f t="shared" si="15"/>
        <v>2</v>
      </c>
      <c r="AO94" s="11">
        <f t="shared" si="15"/>
        <v>1</v>
      </c>
      <c r="AP94" s="11">
        <f>IF(X94="",0,(LOOKUP(X94,Dispo,'[1]V. Seguridad'!$D$41:$D$45)*(LOOKUP(Y94,Tiempo,VTiempo))))</f>
        <v>1.5</v>
      </c>
      <c r="AQ94" s="11">
        <f t="shared" si="11"/>
        <v>3</v>
      </c>
      <c r="AR94" s="14" t="str">
        <f t="shared" si="12"/>
        <v>Alto</v>
      </c>
      <c r="AS94" s="1" t="str">
        <f>LOOKUP(U94,Clasifica,'[1]V. Seguridad'!$F$4:$F$18)</f>
        <v>REVISAR CON JURÍDICA</v>
      </c>
      <c r="AT94" s="1" t="str">
        <f>LOOKUP(U94,'[1]V. Seguridad'!$C$4:$C$18,'[1]V. Seguridad'!$E$4:$E$18)</f>
        <v>Otra norma legal o constitucional</v>
      </c>
      <c r="AU94" s="1" t="str">
        <f t="shared" si="13"/>
        <v>Otra norma legal o constitucional</v>
      </c>
      <c r="AV94" s="1" t="str">
        <f>LOOKUP(U94,'[1]V. Seguridad'!$C$4:$C$18,'[1]V. Seguridad'!$G$4:$G$18)</f>
        <v>REVISAR CON JURÍDICA</v>
      </c>
    </row>
    <row r="95" spans="2:48" ht="75" x14ac:dyDescent="0.25">
      <c r="B95" s="1" t="s">
        <v>108</v>
      </c>
      <c r="C95" s="1" t="s">
        <v>10</v>
      </c>
      <c r="D95" s="1" t="s">
        <v>465</v>
      </c>
      <c r="E95" s="1" t="s">
        <v>455</v>
      </c>
      <c r="F95" s="1" t="s">
        <v>472</v>
      </c>
      <c r="G95" s="1" t="s">
        <v>474</v>
      </c>
      <c r="H95" s="1" t="s">
        <v>394</v>
      </c>
      <c r="I95" s="1" t="s">
        <v>161</v>
      </c>
      <c r="J95" s="1" t="s">
        <v>8</v>
      </c>
      <c r="K95" s="1" t="s">
        <v>5</v>
      </c>
      <c r="L95" s="1" t="s">
        <v>15</v>
      </c>
      <c r="M95" s="1" t="s">
        <v>179</v>
      </c>
      <c r="N95" s="1">
        <v>2012</v>
      </c>
      <c r="O95" s="1" t="s">
        <v>395</v>
      </c>
      <c r="P95" s="1" t="s">
        <v>471</v>
      </c>
      <c r="Q95" s="1" t="s">
        <v>417</v>
      </c>
      <c r="R95" s="11" t="s">
        <v>398</v>
      </c>
      <c r="S95" s="11" t="s">
        <v>398</v>
      </c>
      <c r="T95" s="11" t="s">
        <v>398</v>
      </c>
      <c r="U95" s="1" t="s">
        <v>399</v>
      </c>
      <c r="W95" s="1" t="s">
        <v>400</v>
      </c>
      <c r="X95" s="1" t="s">
        <v>406</v>
      </c>
      <c r="Y95" s="1" t="s">
        <v>426</v>
      </c>
      <c r="Z95" s="1" t="s">
        <v>403</v>
      </c>
      <c r="AA95" s="1" t="s">
        <v>403</v>
      </c>
      <c r="AB95" s="1" t="s">
        <v>473</v>
      </c>
      <c r="AC95" s="12">
        <v>43613</v>
      </c>
      <c r="AD95" s="13" t="str">
        <f t="shared" si="9"/>
        <v>ACTIVO CALIFICADO</v>
      </c>
      <c r="AE95" s="11">
        <f t="shared" si="16"/>
        <v>5</v>
      </c>
      <c r="AF95" s="11">
        <f t="shared" si="16"/>
        <v>5</v>
      </c>
      <c r="AG95" s="11">
        <f t="shared" si="16"/>
        <v>5</v>
      </c>
      <c r="AH95" s="11" t="str">
        <f>LOOKUP(U95,Clasifica,'[1]V. Seguridad'!$D$4:$D$18)</f>
        <v>Alto</v>
      </c>
      <c r="AI95" s="11" t="e">
        <f>LOOKUP(V95,HWSW,'[1]V. Seguridad'!$E$22:$E$25)</f>
        <v>#N/A</v>
      </c>
      <c r="AJ95" s="11" t="str">
        <f>LOOKUP(W95,'[1]V. Seguridad'!$C$31:$C$35,'[1]V. Seguridad'!$E$31:$E$35)</f>
        <v>Medio</v>
      </c>
      <c r="AK95" s="11" t="str">
        <f t="shared" si="10"/>
        <v>Bajo</v>
      </c>
      <c r="AL95" s="11">
        <f t="shared" si="15"/>
        <v>3</v>
      </c>
      <c r="AM95" s="11">
        <f t="shared" si="15"/>
        <v>0</v>
      </c>
      <c r="AN95" s="11">
        <f t="shared" si="15"/>
        <v>2</v>
      </c>
      <c r="AO95" s="11">
        <f t="shared" si="15"/>
        <v>1</v>
      </c>
      <c r="AP95" s="11">
        <f>IF(X95="",0,(LOOKUP(X95,Dispo,'[1]V. Seguridad'!$D$41:$D$45)*(LOOKUP(Y95,Tiempo,VTiempo))))</f>
        <v>1.5</v>
      </c>
      <c r="AQ95" s="11">
        <f t="shared" si="11"/>
        <v>3</v>
      </c>
      <c r="AR95" s="14" t="str">
        <f t="shared" si="12"/>
        <v>Alto</v>
      </c>
      <c r="AS95" s="1" t="str">
        <f>LOOKUP(U95,Clasifica,'[1]V. Seguridad'!$F$4:$F$18)</f>
        <v>REVISAR CON JURÍDICA</v>
      </c>
      <c r="AT95" s="1" t="str">
        <f>LOOKUP(U95,'[1]V. Seguridad'!$C$4:$C$18,'[1]V. Seguridad'!$E$4:$E$18)</f>
        <v>Otra norma legal o constitucional</v>
      </c>
      <c r="AU95" s="1" t="str">
        <f t="shared" si="13"/>
        <v>Otra norma legal o constitucional</v>
      </c>
      <c r="AV95" s="1" t="str">
        <f>LOOKUP(U95,'[1]V. Seguridad'!$C$4:$C$18,'[1]V. Seguridad'!$G$4:$G$18)</f>
        <v>REVISAR CON JURÍDICA</v>
      </c>
    </row>
    <row r="96" spans="2:48" ht="60" x14ac:dyDescent="0.25">
      <c r="B96" s="1" t="s">
        <v>109</v>
      </c>
      <c r="C96" s="1" t="s">
        <v>10</v>
      </c>
      <c r="D96" s="1" t="s">
        <v>465</v>
      </c>
      <c r="E96" s="1" t="s">
        <v>455</v>
      </c>
      <c r="F96" s="1" t="s">
        <v>466</v>
      </c>
      <c r="G96" s="1"/>
      <c r="H96" s="1" t="s">
        <v>394</v>
      </c>
      <c r="I96" s="1" t="s">
        <v>162</v>
      </c>
      <c r="J96" s="1" t="s">
        <v>8</v>
      </c>
      <c r="K96" s="1" t="s">
        <v>5</v>
      </c>
      <c r="L96" s="1" t="s">
        <v>14</v>
      </c>
      <c r="M96" s="1" t="s">
        <v>17</v>
      </c>
      <c r="N96" s="1">
        <v>2012</v>
      </c>
      <c r="O96" s="1" t="s">
        <v>395</v>
      </c>
      <c r="P96" s="1" t="s">
        <v>471</v>
      </c>
      <c r="Q96" s="1" t="s">
        <v>417</v>
      </c>
      <c r="R96" s="11" t="s">
        <v>398</v>
      </c>
      <c r="S96" s="11" t="s">
        <v>398</v>
      </c>
      <c r="T96" s="11" t="s">
        <v>398</v>
      </c>
      <c r="U96" s="1" t="s">
        <v>399</v>
      </c>
      <c r="W96" s="1" t="s">
        <v>400</v>
      </c>
      <c r="X96" s="1" t="s">
        <v>425</v>
      </c>
      <c r="Y96" s="1" t="s">
        <v>408</v>
      </c>
      <c r="Z96" s="1" t="s">
        <v>403</v>
      </c>
      <c r="AA96" s="1" t="s">
        <v>403</v>
      </c>
      <c r="AB96" s="1" t="s">
        <v>470</v>
      </c>
      <c r="AC96" s="12">
        <v>43613</v>
      </c>
      <c r="AD96" s="13" t="str">
        <f t="shared" si="9"/>
        <v>ACTIVO CALIFICADO</v>
      </c>
      <c r="AE96" s="11">
        <f t="shared" si="16"/>
        <v>5</v>
      </c>
      <c r="AF96" s="11">
        <f t="shared" si="16"/>
        <v>5</v>
      </c>
      <c r="AG96" s="11">
        <f t="shared" si="16"/>
        <v>5</v>
      </c>
      <c r="AH96" s="11" t="str">
        <f>LOOKUP(U96,Clasifica,'[1]V. Seguridad'!$D$4:$D$18)</f>
        <v>Alto</v>
      </c>
      <c r="AI96" s="11" t="e">
        <f>LOOKUP(V96,HWSW,'[1]V. Seguridad'!$E$22:$E$25)</f>
        <v>#N/A</v>
      </c>
      <c r="AJ96" s="11" t="str">
        <f>LOOKUP(W96,'[1]V. Seguridad'!$C$31:$C$35,'[1]V. Seguridad'!$E$31:$E$35)</f>
        <v>Medio</v>
      </c>
      <c r="AK96" s="11" t="str">
        <f t="shared" si="10"/>
        <v>Bajo</v>
      </c>
      <c r="AL96" s="11">
        <f t="shared" si="15"/>
        <v>3</v>
      </c>
      <c r="AM96" s="11">
        <f t="shared" si="15"/>
        <v>0</v>
      </c>
      <c r="AN96" s="11">
        <f t="shared" si="15"/>
        <v>2</v>
      </c>
      <c r="AO96" s="11">
        <f t="shared" si="15"/>
        <v>1</v>
      </c>
      <c r="AP96" s="11">
        <f>IF(X96="",0,(LOOKUP(X96,Dispo,'[1]V. Seguridad'!$D$41:$D$45)*(LOOKUP(Y96,Tiempo,VTiempo))))</f>
        <v>1</v>
      </c>
      <c r="AQ96" s="11">
        <f t="shared" si="11"/>
        <v>3</v>
      </c>
      <c r="AR96" s="14" t="str">
        <f t="shared" si="12"/>
        <v>Alto</v>
      </c>
      <c r="AS96" s="1" t="str">
        <f>LOOKUP(U96,Clasifica,'[1]V. Seguridad'!$F$4:$F$18)</f>
        <v>REVISAR CON JURÍDICA</v>
      </c>
      <c r="AT96" s="1" t="str">
        <f>LOOKUP(U96,'[1]V. Seguridad'!$C$4:$C$18,'[1]V. Seguridad'!$E$4:$E$18)</f>
        <v>Otra norma legal o constitucional</v>
      </c>
      <c r="AU96" s="1" t="str">
        <f t="shared" si="13"/>
        <v>Otra norma legal o constitucional</v>
      </c>
      <c r="AV96" s="1" t="str">
        <f>LOOKUP(U96,'[1]V. Seguridad'!$C$4:$C$18,'[1]V. Seguridad'!$G$4:$G$18)</f>
        <v>REVISAR CON JURÍDICA</v>
      </c>
    </row>
    <row r="97" spans="2:48" ht="60" x14ac:dyDescent="0.25">
      <c r="B97" s="1" t="s">
        <v>109</v>
      </c>
      <c r="C97" s="1" t="s">
        <v>10</v>
      </c>
      <c r="D97" s="1" t="s">
        <v>465</v>
      </c>
      <c r="E97" s="1" t="s">
        <v>455</v>
      </c>
      <c r="F97" s="1" t="s">
        <v>472</v>
      </c>
      <c r="G97" s="1"/>
      <c r="H97" s="1" t="s">
        <v>394</v>
      </c>
      <c r="I97" s="1" t="s">
        <v>162</v>
      </c>
      <c r="J97" s="1" t="s">
        <v>8</v>
      </c>
      <c r="K97" s="1" t="s">
        <v>5</v>
      </c>
      <c r="L97" s="1" t="s">
        <v>14</v>
      </c>
      <c r="M97" s="1" t="s">
        <v>17</v>
      </c>
      <c r="N97" s="1">
        <v>2012</v>
      </c>
      <c r="O97" s="1" t="s">
        <v>395</v>
      </c>
      <c r="P97" s="1" t="s">
        <v>471</v>
      </c>
      <c r="Q97" s="1" t="s">
        <v>417</v>
      </c>
      <c r="R97" s="11" t="s">
        <v>398</v>
      </c>
      <c r="S97" s="11" t="s">
        <v>398</v>
      </c>
      <c r="T97" s="11" t="s">
        <v>398</v>
      </c>
      <c r="U97" s="1" t="s">
        <v>399</v>
      </c>
      <c r="W97" s="1" t="s">
        <v>400</v>
      </c>
      <c r="X97" s="1" t="s">
        <v>425</v>
      </c>
      <c r="Y97" s="1" t="s">
        <v>408</v>
      </c>
      <c r="Z97" s="1" t="s">
        <v>403</v>
      </c>
      <c r="AA97" s="1" t="s">
        <v>403</v>
      </c>
      <c r="AB97" s="1" t="s">
        <v>473</v>
      </c>
      <c r="AC97" s="12">
        <v>43613</v>
      </c>
      <c r="AD97" s="13" t="str">
        <f t="shared" si="9"/>
        <v>ACTIVO CALIFICADO</v>
      </c>
      <c r="AE97" s="11">
        <f t="shared" si="16"/>
        <v>5</v>
      </c>
      <c r="AF97" s="11">
        <f t="shared" si="16"/>
        <v>5</v>
      </c>
      <c r="AG97" s="11">
        <f t="shared" si="16"/>
        <v>5</v>
      </c>
      <c r="AH97" s="11" t="str">
        <f>LOOKUP(U97,Clasifica,'[1]V. Seguridad'!$D$4:$D$18)</f>
        <v>Alto</v>
      </c>
      <c r="AI97" s="11" t="e">
        <f>LOOKUP(V97,HWSW,'[1]V. Seguridad'!$E$22:$E$25)</f>
        <v>#N/A</v>
      </c>
      <c r="AJ97" s="11" t="str">
        <f>LOOKUP(W97,'[1]V. Seguridad'!$C$31:$C$35,'[1]V. Seguridad'!$E$31:$E$35)</f>
        <v>Medio</v>
      </c>
      <c r="AK97" s="11" t="str">
        <f t="shared" si="10"/>
        <v>Bajo</v>
      </c>
      <c r="AL97" s="11">
        <f t="shared" si="15"/>
        <v>3</v>
      </c>
      <c r="AM97" s="11">
        <f t="shared" si="15"/>
        <v>0</v>
      </c>
      <c r="AN97" s="11">
        <f t="shared" si="15"/>
        <v>2</v>
      </c>
      <c r="AO97" s="11">
        <f t="shared" si="15"/>
        <v>1</v>
      </c>
      <c r="AP97" s="11">
        <f>IF(X97="",0,(LOOKUP(X97,Dispo,'[1]V. Seguridad'!$D$41:$D$45)*(LOOKUP(Y97,Tiempo,VTiempo))))</f>
        <v>1</v>
      </c>
      <c r="AQ97" s="11">
        <f t="shared" si="11"/>
        <v>3</v>
      </c>
      <c r="AR97" s="14" t="str">
        <f t="shared" si="12"/>
        <v>Alto</v>
      </c>
      <c r="AS97" s="1" t="str">
        <f>LOOKUP(U97,Clasifica,'[1]V. Seguridad'!$F$4:$F$18)</f>
        <v>REVISAR CON JURÍDICA</v>
      </c>
      <c r="AT97" s="1" t="str">
        <f>LOOKUP(U97,'[1]V. Seguridad'!$C$4:$C$18,'[1]V. Seguridad'!$E$4:$E$18)</f>
        <v>Otra norma legal o constitucional</v>
      </c>
      <c r="AU97" s="1" t="str">
        <f t="shared" si="13"/>
        <v>Otra norma legal o constitucional</v>
      </c>
      <c r="AV97" s="1" t="str">
        <f>LOOKUP(U97,'[1]V. Seguridad'!$C$4:$C$18,'[1]V. Seguridad'!$G$4:$G$18)</f>
        <v>REVISAR CON JURÍDICA</v>
      </c>
    </row>
    <row r="98" spans="2:48" ht="60" x14ac:dyDescent="0.25">
      <c r="B98" s="1" t="s">
        <v>109</v>
      </c>
      <c r="C98" s="1" t="s">
        <v>110</v>
      </c>
      <c r="D98" s="1" t="s">
        <v>465</v>
      </c>
      <c r="E98" s="1" t="s">
        <v>455</v>
      </c>
      <c r="F98" s="1" t="s">
        <v>466</v>
      </c>
      <c r="G98" s="1" t="s">
        <v>475</v>
      </c>
      <c r="H98" s="1" t="s">
        <v>394</v>
      </c>
      <c r="I98" s="1" t="s">
        <v>162</v>
      </c>
      <c r="J98" s="1" t="s">
        <v>8</v>
      </c>
      <c r="K98" s="1" t="s">
        <v>5</v>
      </c>
      <c r="L98" s="1" t="s">
        <v>14</v>
      </c>
      <c r="M98" s="1" t="s">
        <v>17</v>
      </c>
      <c r="N98" s="1">
        <v>2012</v>
      </c>
      <c r="O98" s="1" t="s">
        <v>395</v>
      </c>
      <c r="P98" s="1" t="s">
        <v>471</v>
      </c>
      <c r="Q98" s="1" t="s">
        <v>417</v>
      </c>
      <c r="R98" s="11" t="s">
        <v>398</v>
      </c>
      <c r="S98" s="11" t="s">
        <v>398</v>
      </c>
      <c r="T98" s="11" t="s">
        <v>398</v>
      </c>
      <c r="U98" s="1" t="s">
        <v>399</v>
      </c>
      <c r="W98" s="1" t="s">
        <v>400</v>
      </c>
      <c r="X98" s="1" t="s">
        <v>425</v>
      </c>
      <c r="Y98" s="1" t="s">
        <v>408</v>
      </c>
      <c r="Z98" s="1" t="s">
        <v>403</v>
      </c>
      <c r="AA98" s="1" t="s">
        <v>403</v>
      </c>
      <c r="AB98" s="1" t="s">
        <v>470</v>
      </c>
      <c r="AC98" s="12">
        <v>43613</v>
      </c>
      <c r="AD98" s="13" t="str">
        <f t="shared" si="9"/>
        <v>ACTIVO CALIFICADO</v>
      </c>
      <c r="AE98" s="11">
        <f t="shared" si="16"/>
        <v>5</v>
      </c>
      <c r="AF98" s="11">
        <f t="shared" si="16"/>
        <v>5</v>
      </c>
      <c r="AG98" s="11">
        <f t="shared" si="16"/>
        <v>5</v>
      </c>
      <c r="AH98" s="11" t="str">
        <f>LOOKUP(U98,Clasifica,'[1]V. Seguridad'!$D$4:$D$18)</f>
        <v>Alto</v>
      </c>
      <c r="AI98" s="11" t="e">
        <f>LOOKUP(V98,HWSW,'[1]V. Seguridad'!$E$22:$E$25)</f>
        <v>#N/A</v>
      </c>
      <c r="AJ98" s="11" t="str">
        <f>LOOKUP(W98,'[1]V. Seguridad'!$C$31:$C$35,'[1]V. Seguridad'!$E$31:$E$35)</f>
        <v>Medio</v>
      </c>
      <c r="AK98" s="11" t="str">
        <f t="shared" si="10"/>
        <v>Bajo</v>
      </c>
      <c r="AL98" s="11">
        <f t="shared" si="15"/>
        <v>3</v>
      </c>
      <c r="AM98" s="11">
        <f t="shared" si="15"/>
        <v>0</v>
      </c>
      <c r="AN98" s="11">
        <f t="shared" si="15"/>
        <v>2</v>
      </c>
      <c r="AO98" s="11">
        <f t="shared" si="15"/>
        <v>1</v>
      </c>
      <c r="AP98" s="11">
        <f>IF(X98="",0,(LOOKUP(X98,Dispo,'[1]V. Seguridad'!$D$41:$D$45)*(LOOKUP(Y98,Tiempo,VTiempo))))</f>
        <v>1</v>
      </c>
      <c r="AQ98" s="11">
        <f t="shared" si="11"/>
        <v>3</v>
      </c>
      <c r="AR98" s="14" t="str">
        <f t="shared" si="12"/>
        <v>Alto</v>
      </c>
      <c r="AS98" s="1" t="str">
        <f>LOOKUP(U98,Clasifica,'[1]V. Seguridad'!$F$4:$F$18)</f>
        <v>REVISAR CON JURÍDICA</v>
      </c>
      <c r="AT98" s="1" t="str">
        <f>LOOKUP(U98,'[1]V. Seguridad'!$C$4:$C$18,'[1]V. Seguridad'!$E$4:$E$18)</f>
        <v>Otra norma legal o constitucional</v>
      </c>
      <c r="AU98" s="1" t="str">
        <f t="shared" si="13"/>
        <v>Otra norma legal o constitucional</v>
      </c>
      <c r="AV98" s="1" t="str">
        <f>LOOKUP(U98,'[1]V. Seguridad'!$C$4:$C$18,'[1]V. Seguridad'!$G$4:$G$18)</f>
        <v>REVISAR CON JURÍDICA</v>
      </c>
    </row>
    <row r="99" spans="2:48" ht="60" x14ac:dyDescent="0.25">
      <c r="B99" s="1" t="s">
        <v>111</v>
      </c>
      <c r="C99" s="1" t="s">
        <v>27</v>
      </c>
      <c r="D99" s="1" t="s">
        <v>465</v>
      </c>
      <c r="E99" s="1" t="s">
        <v>455</v>
      </c>
      <c r="F99" s="1" t="s">
        <v>466</v>
      </c>
      <c r="G99" s="1"/>
      <c r="H99" s="1" t="s">
        <v>394</v>
      </c>
      <c r="I99" s="1" t="s">
        <v>163</v>
      </c>
      <c r="J99" s="1" t="s">
        <v>8</v>
      </c>
      <c r="K99" s="1" t="s">
        <v>5</v>
      </c>
      <c r="L99" s="1" t="s">
        <v>15</v>
      </c>
      <c r="M99" s="1" t="s">
        <v>178</v>
      </c>
      <c r="N99" s="1">
        <v>2012</v>
      </c>
      <c r="O99" s="1" t="s">
        <v>405</v>
      </c>
      <c r="P99" s="1" t="s">
        <v>471</v>
      </c>
      <c r="Q99" s="1" t="s">
        <v>469</v>
      </c>
      <c r="R99" s="11" t="s">
        <v>398</v>
      </c>
      <c r="S99" s="11" t="s">
        <v>398</v>
      </c>
      <c r="T99" s="11" t="s">
        <v>398</v>
      </c>
      <c r="U99" s="1" t="s">
        <v>399</v>
      </c>
      <c r="W99" s="1" t="s">
        <v>400</v>
      </c>
      <c r="X99" s="1" t="s">
        <v>410</v>
      </c>
      <c r="Y99" s="1" t="s">
        <v>426</v>
      </c>
      <c r="Z99" s="1" t="s">
        <v>403</v>
      </c>
      <c r="AA99" s="1" t="s">
        <v>403</v>
      </c>
      <c r="AB99" s="1" t="s">
        <v>470</v>
      </c>
      <c r="AC99" s="12">
        <v>43613</v>
      </c>
      <c r="AD99" s="13" t="str">
        <f t="shared" si="9"/>
        <v>ACTIVO CALIFICADO</v>
      </c>
      <c r="AE99" s="11">
        <f t="shared" si="16"/>
        <v>5</v>
      </c>
      <c r="AF99" s="11">
        <f t="shared" si="16"/>
        <v>5</v>
      </c>
      <c r="AG99" s="11">
        <f t="shared" si="16"/>
        <v>5</v>
      </c>
      <c r="AH99" s="11" t="str">
        <f>LOOKUP(U99,Clasifica,'[1]V. Seguridad'!$D$4:$D$18)</f>
        <v>Alto</v>
      </c>
      <c r="AI99" s="11" t="e">
        <f>LOOKUP(V99,HWSW,'[1]V. Seguridad'!$E$22:$E$25)</f>
        <v>#N/A</v>
      </c>
      <c r="AJ99" s="11" t="str">
        <f>LOOKUP(W99,'[1]V. Seguridad'!$C$31:$C$35,'[1]V. Seguridad'!$E$31:$E$35)</f>
        <v>Medio</v>
      </c>
      <c r="AK99" s="11" t="str">
        <f t="shared" si="10"/>
        <v>Medio</v>
      </c>
      <c r="AL99" s="11">
        <f t="shared" si="15"/>
        <v>3</v>
      </c>
      <c r="AM99" s="11">
        <f t="shared" si="15"/>
        <v>0</v>
      </c>
      <c r="AN99" s="11">
        <f t="shared" si="15"/>
        <v>2</v>
      </c>
      <c r="AO99" s="11">
        <f t="shared" si="15"/>
        <v>2</v>
      </c>
      <c r="AP99" s="11">
        <f>IF(X99="",0,(LOOKUP(X99,Dispo,'[1]V. Seguridad'!$D$41:$D$45)*(LOOKUP(Y99,Tiempo,VTiempo))))</f>
        <v>2.25</v>
      </c>
      <c r="AQ99" s="11">
        <f t="shared" si="11"/>
        <v>3</v>
      </c>
      <c r="AR99" s="14" t="str">
        <f t="shared" si="12"/>
        <v>Alto</v>
      </c>
      <c r="AS99" s="1" t="str">
        <f>LOOKUP(U99,Clasifica,'[1]V. Seguridad'!$F$4:$F$18)</f>
        <v>REVISAR CON JURÍDICA</v>
      </c>
      <c r="AT99" s="1" t="str">
        <f>LOOKUP(U99,'[1]V. Seguridad'!$C$4:$C$18,'[1]V. Seguridad'!$E$4:$E$18)</f>
        <v>Otra norma legal o constitucional</v>
      </c>
      <c r="AU99" s="1" t="str">
        <f t="shared" si="13"/>
        <v>Otra norma legal o constitucional</v>
      </c>
      <c r="AV99" s="1" t="str">
        <f>LOOKUP(U99,'[1]V. Seguridad'!$C$4:$C$18,'[1]V. Seguridad'!$G$4:$G$18)</f>
        <v>REVISAR CON JURÍDICA</v>
      </c>
    </row>
    <row r="100" spans="2:48" ht="60" x14ac:dyDescent="0.25">
      <c r="B100" s="1" t="s">
        <v>112</v>
      </c>
      <c r="C100" s="1" t="s">
        <v>27</v>
      </c>
      <c r="D100" s="1" t="s">
        <v>465</v>
      </c>
      <c r="E100" s="1" t="s">
        <v>455</v>
      </c>
      <c r="F100" s="1" t="s">
        <v>466</v>
      </c>
      <c r="G100" s="1"/>
      <c r="H100" s="1" t="s">
        <v>394</v>
      </c>
      <c r="I100" s="1" t="s">
        <v>164</v>
      </c>
      <c r="J100" s="1" t="s">
        <v>8</v>
      </c>
      <c r="K100" s="1" t="s">
        <v>5</v>
      </c>
      <c r="L100" s="1" t="s">
        <v>15</v>
      </c>
      <c r="M100" s="1" t="s">
        <v>178</v>
      </c>
      <c r="N100" s="1">
        <v>2012</v>
      </c>
      <c r="O100" s="1" t="s">
        <v>405</v>
      </c>
      <c r="P100" s="1" t="s">
        <v>471</v>
      </c>
      <c r="Q100" s="1" t="s">
        <v>469</v>
      </c>
      <c r="R100" s="11" t="s">
        <v>398</v>
      </c>
      <c r="S100" s="11" t="s">
        <v>398</v>
      </c>
      <c r="T100" s="11" t="s">
        <v>398</v>
      </c>
      <c r="U100" s="1" t="s">
        <v>399</v>
      </c>
      <c r="W100" s="1" t="s">
        <v>400</v>
      </c>
      <c r="X100" s="1" t="s">
        <v>410</v>
      </c>
      <c r="Y100" s="1" t="s">
        <v>426</v>
      </c>
      <c r="Z100" s="1" t="s">
        <v>403</v>
      </c>
      <c r="AA100" s="1" t="s">
        <v>403</v>
      </c>
      <c r="AB100" s="1" t="s">
        <v>470</v>
      </c>
      <c r="AC100" s="12">
        <v>43613</v>
      </c>
      <c r="AD100" s="13" t="str">
        <f t="shared" si="9"/>
        <v>ACTIVO CALIFICADO</v>
      </c>
      <c r="AE100" s="11">
        <f t="shared" si="16"/>
        <v>5</v>
      </c>
      <c r="AF100" s="11">
        <f t="shared" si="16"/>
        <v>5</v>
      </c>
      <c r="AG100" s="11">
        <f t="shared" si="16"/>
        <v>5</v>
      </c>
      <c r="AH100" s="11" t="str">
        <f>LOOKUP(U100,Clasifica,'[1]V. Seguridad'!$D$4:$D$18)</f>
        <v>Alto</v>
      </c>
      <c r="AI100" s="11" t="e">
        <f>LOOKUP(V100,HWSW,'[1]V. Seguridad'!$E$22:$E$25)</f>
        <v>#N/A</v>
      </c>
      <c r="AJ100" s="11" t="str">
        <f>LOOKUP(W100,'[1]V. Seguridad'!$C$31:$C$35,'[1]V. Seguridad'!$E$31:$E$35)</f>
        <v>Medio</v>
      </c>
      <c r="AK100" s="11" t="str">
        <f t="shared" si="10"/>
        <v>Medio</v>
      </c>
      <c r="AL100" s="11">
        <f t="shared" si="15"/>
        <v>3</v>
      </c>
      <c r="AM100" s="11">
        <f t="shared" si="15"/>
        <v>0</v>
      </c>
      <c r="AN100" s="11">
        <f t="shared" si="15"/>
        <v>2</v>
      </c>
      <c r="AO100" s="11">
        <f t="shared" si="15"/>
        <v>2</v>
      </c>
      <c r="AP100" s="11">
        <f>IF(X100="",0,(LOOKUP(X100,Dispo,'[1]V. Seguridad'!$D$41:$D$45)*(LOOKUP(Y100,Tiempo,VTiempo))))</f>
        <v>2.25</v>
      </c>
      <c r="AQ100" s="11">
        <f t="shared" si="11"/>
        <v>3</v>
      </c>
      <c r="AR100" s="14" t="str">
        <f t="shared" si="12"/>
        <v>Alto</v>
      </c>
      <c r="AS100" s="1" t="str">
        <f>LOOKUP(U100,Clasifica,'[1]V. Seguridad'!$F$4:$F$18)</f>
        <v>REVISAR CON JURÍDICA</v>
      </c>
      <c r="AT100" s="1" t="str">
        <f>LOOKUP(U100,'[1]V. Seguridad'!$C$4:$C$18,'[1]V. Seguridad'!$E$4:$E$18)</f>
        <v>Otra norma legal o constitucional</v>
      </c>
      <c r="AU100" s="1" t="str">
        <f t="shared" si="13"/>
        <v>Otra norma legal o constitucional</v>
      </c>
      <c r="AV100" s="1" t="str">
        <f>LOOKUP(U100,'[1]V. Seguridad'!$C$4:$C$18,'[1]V. Seguridad'!$G$4:$G$18)</f>
        <v>REVISAR CON JURÍDICA</v>
      </c>
    </row>
    <row r="101" spans="2:48" ht="60" x14ac:dyDescent="0.25">
      <c r="B101" s="1" t="s">
        <v>113</v>
      </c>
      <c r="C101" s="1" t="s">
        <v>27</v>
      </c>
      <c r="D101" s="1" t="s">
        <v>465</v>
      </c>
      <c r="E101" s="1" t="s">
        <v>455</v>
      </c>
      <c r="F101" s="1" t="s">
        <v>466</v>
      </c>
      <c r="G101" s="1"/>
      <c r="H101" s="1" t="s">
        <v>394</v>
      </c>
      <c r="I101" s="1" t="s">
        <v>165</v>
      </c>
      <c r="J101" s="1" t="s">
        <v>8</v>
      </c>
      <c r="K101" s="1" t="s">
        <v>5</v>
      </c>
      <c r="L101" s="1" t="s">
        <v>15</v>
      </c>
      <c r="M101" s="1" t="s">
        <v>178</v>
      </c>
      <c r="N101" s="1">
        <v>2012</v>
      </c>
      <c r="O101" s="1" t="s">
        <v>395</v>
      </c>
      <c r="P101" s="1" t="s">
        <v>471</v>
      </c>
      <c r="Q101" s="1" t="s">
        <v>469</v>
      </c>
      <c r="R101" s="11" t="s">
        <v>398</v>
      </c>
      <c r="S101" s="11" t="s">
        <v>398</v>
      </c>
      <c r="T101" s="11" t="s">
        <v>398</v>
      </c>
      <c r="U101" s="1" t="s">
        <v>399</v>
      </c>
      <c r="W101" s="1" t="s">
        <v>400</v>
      </c>
      <c r="X101" s="1" t="s">
        <v>410</v>
      </c>
      <c r="Y101" s="1" t="s">
        <v>426</v>
      </c>
      <c r="Z101" s="1" t="s">
        <v>403</v>
      </c>
      <c r="AA101" s="1" t="s">
        <v>403</v>
      </c>
      <c r="AB101" s="1" t="s">
        <v>470</v>
      </c>
      <c r="AC101" s="12">
        <v>43613</v>
      </c>
      <c r="AD101" s="13" t="str">
        <f t="shared" si="9"/>
        <v>ACTIVO CALIFICADO</v>
      </c>
      <c r="AE101" s="11">
        <f t="shared" si="16"/>
        <v>5</v>
      </c>
      <c r="AF101" s="11">
        <f t="shared" si="16"/>
        <v>5</v>
      </c>
      <c r="AG101" s="11">
        <f t="shared" si="16"/>
        <v>5</v>
      </c>
      <c r="AH101" s="11" t="str">
        <f>LOOKUP(U101,Clasifica,'[1]V. Seguridad'!$D$4:$D$18)</f>
        <v>Alto</v>
      </c>
      <c r="AI101" s="11" t="e">
        <f>LOOKUP(V101,HWSW,'[1]V. Seguridad'!$E$22:$E$25)</f>
        <v>#N/A</v>
      </c>
      <c r="AJ101" s="11" t="str">
        <f>LOOKUP(W101,'[1]V. Seguridad'!$C$31:$C$35,'[1]V. Seguridad'!$E$31:$E$35)</f>
        <v>Medio</v>
      </c>
      <c r="AK101" s="11" t="str">
        <f t="shared" si="10"/>
        <v>Medio</v>
      </c>
      <c r="AL101" s="11">
        <f t="shared" si="15"/>
        <v>3</v>
      </c>
      <c r="AM101" s="11">
        <f t="shared" si="15"/>
        <v>0</v>
      </c>
      <c r="AN101" s="11">
        <f t="shared" si="15"/>
        <v>2</v>
      </c>
      <c r="AO101" s="11">
        <f t="shared" si="15"/>
        <v>2</v>
      </c>
      <c r="AP101" s="11">
        <f>IF(X101="",0,(LOOKUP(X101,Dispo,'[1]V. Seguridad'!$D$41:$D$45)*(LOOKUP(Y101,Tiempo,VTiempo))))</f>
        <v>2.25</v>
      </c>
      <c r="AQ101" s="11">
        <f t="shared" si="11"/>
        <v>3</v>
      </c>
      <c r="AR101" s="14" t="str">
        <f t="shared" si="12"/>
        <v>Alto</v>
      </c>
      <c r="AS101" s="1" t="str">
        <f>LOOKUP(U101,Clasifica,'[1]V. Seguridad'!$F$4:$F$18)</f>
        <v>REVISAR CON JURÍDICA</v>
      </c>
      <c r="AT101" s="1" t="str">
        <f>LOOKUP(U101,'[1]V. Seguridad'!$C$4:$C$18,'[1]V. Seguridad'!$E$4:$E$18)</f>
        <v>Otra norma legal o constitucional</v>
      </c>
      <c r="AU101" s="1" t="str">
        <f t="shared" si="13"/>
        <v>Otra norma legal o constitucional</v>
      </c>
      <c r="AV101" s="1" t="str">
        <f>LOOKUP(U101,'[1]V. Seguridad'!$C$4:$C$18,'[1]V. Seguridad'!$G$4:$G$18)</f>
        <v>REVISAR CON JURÍDICA</v>
      </c>
    </row>
    <row r="102" spans="2:48" ht="60" x14ac:dyDescent="0.25">
      <c r="B102" s="1" t="s">
        <v>107</v>
      </c>
      <c r="C102" s="1" t="s">
        <v>10</v>
      </c>
      <c r="D102" s="1" t="s">
        <v>476</v>
      </c>
      <c r="E102" s="1" t="s">
        <v>455</v>
      </c>
      <c r="F102" s="1" t="s">
        <v>466</v>
      </c>
      <c r="G102" s="1"/>
      <c r="H102" s="1" t="s">
        <v>394</v>
      </c>
      <c r="I102" s="1" t="s">
        <v>147</v>
      </c>
      <c r="J102" s="1" t="s">
        <v>8</v>
      </c>
      <c r="K102" s="1" t="s">
        <v>5</v>
      </c>
      <c r="L102" s="1" t="s">
        <v>15</v>
      </c>
      <c r="M102" s="1" t="s">
        <v>178</v>
      </c>
      <c r="N102" s="1">
        <v>2012</v>
      </c>
      <c r="O102" s="1" t="s">
        <v>467</v>
      </c>
      <c r="P102" s="1" t="s">
        <v>471</v>
      </c>
      <c r="Q102" s="1" t="s">
        <v>457</v>
      </c>
      <c r="R102" s="11" t="s">
        <v>398</v>
      </c>
      <c r="S102" s="11" t="s">
        <v>398</v>
      </c>
      <c r="T102" s="11" t="s">
        <v>398</v>
      </c>
      <c r="U102" s="1" t="s">
        <v>399</v>
      </c>
      <c r="W102" s="1" t="s">
        <v>400</v>
      </c>
      <c r="X102" s="1" t="s">
        <v>410</v>
      </c>
      <c r="Y102" s="1" t="s">
        <v>426</v>
      </c>
      <c r="Z102" s="1" t="s">
        <v>403</v>
      </c>
      <c r="AA102" s="1" t="s">
        <v>403</v>
      </c>
      <c r="AB102" s="1" t="s">
        <v>470</v>
      </c>
      <c r="AC102" s="12">
        <v>43613</v>
      </c>
      <c r="AD102" s="13" t="str">
        <f t="shared" si="9"/>
        <v>ACTIVO CALIFICADO</v>
      </c>
      <c r="AE102" s="11">
        <f t="shared" si="16"/>
        <v>5</v>
      </c>
      <c r="AF102" s="11">
        <f t="shared" si="16"/>
        <v>5</v>
      </c>
      <c r="AG102" s="11">
        <f t="shared" si="16"/>
        <v>5</v>
      </c>
      <c r="AH102" s="11" t="str">
        <f>LOOKUP(U102,Clasifica,'[1]V. Seguridad'!$D$4:$D$18)</f>
        <v>Alto</v>
      </c>
      <c r="AI102" s="11" t="e">
        <f>LOOKUP(V102,HWSW,'[1]V. Seguridad'!$E$22:$E$25)</f>
        <v>#N/A</v>
      </c>
      <c r="AJ102" s="11" t="str">
        <f>LOOKUP(W102,'[1]V. Seguridad'!$C$31:$C$35,'[1]V. Seguridad'!$E$31:$E$35)</f>
        <v>Medio</v>
      </c>
      <c r="AK102" s="11" t="str">
        <f t="shared" si="10"/>
        <v>Medio</v>
      </c>
      <c r="AL102" s="11">
        <f t="shared" si="15"/>
        <v>3</v>
      </c>
      <c r="AM102" s="11">
        <f t="shared" si="15"/>
        <v>0</v>
      </c>
      <c r="AN102" s="11">
        <f t="shared" si="15"/>
        <v>2</v>
      </c>
      <c r="AO102" s="11">
        <f t="shared" si="15"/>
        <v>2</v>
      </c>
      <c r="AP102" s="11">
        <f>IF(X102="",0,(LOOKUP(X102,Dispo,'[1]V. Seguridad'!$D$41:$D$45)*(LOOKUP(Y102,Tiempo,VTiempo))))</f>
        <v>2.25</v>
      </c>
      <c r="AQ102" s="11">
        <f t="shared" si="11"/>
        <v>3</v>
      </c>
      <c r="AR102" s="14" t="str">
        <f t="shared" si="12"/>
        <v>Alto</v>
      </c>
      <c r="AS102" s="1" t="str">
        <f>LOOKUP(U102,Clasifica,'[1]V. Seguridad'!$F$4:$F$18)</f>
        <v>REVISAR CON JURÍDICA</v>
      </c>
      <c r="AT102" s="1" t="str">
        <f>LOOKUP(U102,'[1]V. Seguridad'!$C$4:$C$18,'[1]V. Seguridad'!$E$4:$E$18)</f>
        <v>Otra norma legal o constitucional</v>
      </c>
      <c r="AU102" s="1" t="str">
        <f t="shared" si="13"/>
        <v>Otra norma legal o constitucional</v>
      </c>
      <c r="AV102" s="1" t="str">
        <f>LOOKUP(U102,'[1]V. Seguridad'!$C$4:$C$18,'[1]V. Seguridad'!$G$4:$G$18)</f>
        <v>REVISAR CON JURÍDICA</v>
      </c>
    </row>
    <row r="103" spans="2:48" ht="75" x14ac:dyDescent="0.25">
      <c r="B103" s="1" t="s">
        <v>108</v>
      </c>
      <c r="C103" s="1" t="s">
        <v>10</v>
      </c>
      <c r="D103" s="1" t="s">
        <v>476</v>
      </c>
      <c r="E103" s="1" t="s">
        <v>455</v>
      </c>
      <c r="F103" s="1" t="s">
        <v>466</v>
      </c>
      <c r="G103" s="1"/>
      <c r="H103" s="1" t="s">
        <v>394</v>
      </c>
      <c r="I103" s="1" t="s">
        <v>161</v>
      </c>
      <c r="J103" s="1" t="s">
        <v>8</v>
      </c>
      <c r="K103" s="1" t="s">
        <v>5</v>
      </c>
      <c r="L103" s="1" t="s">
        <v>15</v>
      </c>
      <c r="M103" s="1" t="s">
        <v>179</v>
      </c>
      <c r="N103" s="1">
        <v>2012</v>
      </c>
      <c r="O103" s="1" t="s">
        <v>395</v>
      </c>
      <c r="P103" s="1" t="s">
        <v>471</v>
      </c>
      <c r="Q103" s="1" t="s">
        <v>457</v>
      </c>
      <c r="R103" s="11" t="s">
        <v>398</v>
      </c>
      <c r="S103" s="11" t="s">
        <v>398</v>
      </c>
      <c r="T103" s="11" t="s">
        <v>398</v>
      </c>
      <c r="U103" s="1" t="s">
        <v>399</v>
      </c>
      <c r="W103" s="1" t="s">
        <v>400</v>
      </c>
      <c r="X103" s="1" t="s">
        <v>406</v>
      </c>
      <c r="Y103" s="1" t="s">
        <v>426</v>
      </c>
      <c r="Z103" s="1" t="s">
        <v>403</v>
      </c>
      <c r="AA103" s="1" t="s">
        <v>403</v>
      </c>
      <c r="AB103" s="1" t="s">
        <v>470</v>
      </c>
      <c r="AC103" s="12">
        <v>43613</v>
      </c>
      <c r="AD103" s="13" t="str">
        <f t="shared" si="9"/>
        <v>ACTIVO CALIFICADO</v>
      </c>
      <c r="AE103" s="11">
        <f t="shared" si="16"/>
        <v>5</v>
      </c>
      <c r="AF103" s="11">
        <f t="shared" si="16"/>
        <v>5</v>
      </c>
      <c r="AG103" s="11">
        <f t="shared" si="16"/>
        <v>5</v>
      </c>
      <c r="AH103" s="11" t="str">
        <f>LOOKUP(U103,Clasifica,'[1]V. Seguridad'!$D$4:$D$18)</f>
        <v>Alto</v>
      </c>
      <c r="AI103" s="11" t="e">
        <f>LOOKUP(V103,HWSW,'[1]V. Seguridad'!$E$22:$E$25)</f>
        <v>#N/A</v>
      </c>
      <c r="AJ103" s="11" t="str">
        <f>LOOKUP(W103,'[1]V. Seguridad'!$C$31:$C$35,'[1]V. Seguridad'!$E$31:$E$35)</f>
        <v>Medio</v>
      </c>
      <c r="AK103" s="11" t="str">
        <f t="shared" si="10"/>
        <v>Bajo</v>
      </c>
      <c r="AL103" s="11">
        <f t="shared" ref="AL103:AO129" si="17">IF(U103="",0,IF(AH103="Bajo",1,IF(AH103="Medio",2,3)))</f>
        <v>3</v>
      </c>
      <c r="AM103" s="11">
        <f t="shared" si="17"/>
        <v>0</v>
      </c>
      <c r="AN103" s="11">
        <f t="shared" si="17"/>
        <v>2</v>
      </c>
      <c r="AO103" s="11">
        <f t="shared" si="17"/>
        <v>1</v>
      </c>
      <c r="AP103" s="11">
        <f>IF(X103="",0,(LOOKUP(X103,Dispo,'[1]V. Seguridad'!$D$41:$D$45)*(LOOKUP(Y103,Tiempo,VTiempo))))</f>
        <v>1.5</v>
      </c>
      <c r="AQ103" s="11">
        <f t="shared" si="11"/>
        <v>3</v>
      </c>
      <c r="AR103" s="14" t="str">
        <f t="shared" si="12"/>
        <v>Alto</v>
      </c>
      <c r="AS103" s="1" t="str">
        <f>LOOKUP(U103,Clasifica,'[1]V. Seguridad'!$F$4:$F$18)</f>
        <v>REVISAR CON JURÍDICA</v>
      </c>
      <c r="AT103" s="1" t="str">
        <f>LOOKUP(U103,'[1]V. Seguridad'!$C$4:$C$18,'[1]V. Seguridad'!$E$4:$E$18)</f>
        <v>Otra norma legal o constitucional</v>
      </c>
      <c r="AU103" s="1" t="str">
        <f t="shared" si="13"/>
        <v>Otra norma legal o constitucional</v>
      </c>
      <c r="AV103" s="1" t="str">
        <f>LOOKUP(U103,'[1]V. Seguridad'!$C$4:$C$18,'[1]V. Seguridad'!$G$4:$G$18)</f>
        <v>REVISAR CON JURÍDICA</v>
      </c>
    </row>
    <row r="104" spans="2:48" ht="75" x14ac:dyDescent="0.25">
      <c r="B104" s="1" t="s">
        <v>108</v>
      </c>
      <c r="C104" s="1" t="s">
        <v>10</v>
      </c>
      <c r="D104" s="1" t="s">
        <v>476</v>
      </c>
      <c r="E104" s="1" t="s">
        <v>455</v>
      </c>
      <c r="F104" s="1" t="s">
        <v>472</v>
      </c>
      <c r="G104" s="1"/>
      <c r="H104" s="1" t="s">
        <v>394</v>
      </c>
      <c r="I104" s="1" t="s">
        <v>161</v>
      </c>
      <c r="J104" s="1" t="s">
        <v>8</v>
      </c>
      <c r="K104" s="1" t="s">
        <v>5</v>
      </c>
      <c r="L104" s="1" t="s">
        <v>15</v>
      </c>
      <c r="M104" s="1" t="s">
        <v>179</v>
      </c>
      <c r="N104" s="1">
        <v>2012</v>
      </c>
      <c r="O104" s="1" t="s">
        <v>395</v>
      </c>
      <c r="P104" s="1" t="s">
        <v>471</v>
      </c>
      <c r="Q104" s="1" t="s">
        <v>457</v>
      </c>
      <c r="R104" s="11" t="s">
        <v>398</v>
      </c>
      <c r="S104" s="11" t="s">
        <v>398</v>
      </c>
      <c r="T104" s="11" t="s">
        <v>398</v>
      </c>
      <c r="U104" s="1" t="s">
        <v>399</v>
      </c>
      <c r="W104" s="1" t="s">
        <v>400</v>
      </c>
      <c r="X104" s="1" t="s">
        <v>406</v>
      </c>
      <c r="Y104" s="1" t="s">
        <v>426</v>
      </c>
      <c r="Z104" s="1" t="s">
        <v>403</v>
      </c>
      <c r="AA104" s="1" t="s">
        <v>403</v>
      </c>
      <c r="AB104" s="1" t="s">
        <v>473</v>
      </c>
      <c r="AC104" s="12">
        <v>43613</v>
      </c>
      <c r="AD104" s="13" t="str">
        <f t="shared" si="9"/>
        <v>ACTIVO CALIFICADO</v>
      </c>
      <c r="AE104" s="11">
        <f t="shared" si="16"/>
        <v>5</v>
      </c>
      <c r="AF104" s="11">
        <f t="shared" si="16"/>
        <v>5</v>
      </c>
      <c r="AG104" s="11">
        <f t="shared" si="16"/>
        <v>5</v>
      </c>
      <c r="AH104" s="11" t="str">
        <f>LOOKUP(U104,Clasifica,'[1]V. Seguridad'!$D$4:$D$18)</f>
        <v>Alto</v>
      </c>
      <c r="AI104" s="11" t="e">
        <f>LOOKUP(V104,HWSW,'[1]V. Seguridad'!$E$22:$E$25)</f>
        <v>#N/A</v>
      </c>
      <c r="AJ104" s="11" t="str">
        <f>LOOKUP(W104,'[1]V. Seguridad'!$C$31:$C$35,'[1]V. Seguridad'!$E$31:$E$35)</f>
        <v>Medio</v>
      </c>
      <c r="AK104" s="11" t="str">
        <f t="shared" si="10"/>
        <v>Bajo</v>
      </c>
      <c r="AL104" s="11">
        <f t="shared" si="17"/>
        <v>3</v>
      </c>
      <c r="AM104" s="11">
        <f t="shared" si="17"/>
        <v>0</v>
      </c>
      <c r="AN104" s="11">
        <f t="shared" si="17"/>
        <v>2</v>
      </c>
      <c r="AO104" s="11">
        <f t="shared" si="17"/>
        <v>1</v>
      </c>
      <c r="AP104" s="11">
        <f>IF(X104="",0,(LOOKUP(X104,Dispo,'[1]V. Seguridad'!$D$41:$D$45)*(LOOKUP(Y104,Tiempo,VTiempo))))</f>
        <v>1.5</v>
      </c>
      <c r="AQ104" s="11">
        <f t="shared" si="11"/>
        <v>3</v>
      </c>
      <c r="AR104" s="14" t="str">
        <f t="shared" si="12"/>
        <v>Alto</v>
      </c>
      <c r="AS104" s="1" t="str">
        <f>LOOKUP(U104,Clasifica,'[1]V. Seguridad'!$F$4:$F$18)</f>
        <v>REVISAR CON JURÍDICA</v>
      </c>
      <c r="AT104" s="1" t="str">
        <f>LOOKUP(U104,'[1]V. Seguridad'!$C$4:$C$18,'[1]V. Seguridad'!$E$4:$E$18)</f>
        <v>Otra norma legal o constitucional</v>
      </c>
      <c r="AU104" s="1" t="str">
        <f t="shared" si="13"/>
        <v>Otra norma legal o constitucional</v>
      </c>
      <c r="AV104" s="1" t="str">
        <f>LOOKUP(U104,'[1]V. Seguridad'!$C$4:$C$18,'[1]V. Seguridad'!$G$4:$G$18)</f>
        <v>REVISAR CON JURÍDICA</v>
      </c>
    </row>
    <row r="105" spans="2:48" ht="75" x14ac:dyDescent="0.25">
      <c r="B105" s="1" t="s">
        <v>108</v>
      </c>
      <c r="C105" s="1" t="s">
        <v>10</v>
      </c>
      <c r="D105" s="1" t="s">
        <v>476</v>
      </c>
      <c r="E105" s="1" t="s">
        <v>455</v>
      </c>
      <c r="F105" s="1" t="s">
        <v>472</v>
      </c>
      <c r="G105" s="1" t="s">
        <v>474</v>
      </c>
      <c r="H105" s="1" t="s">
        <v>394</v>
      </c>
      <c r="I105" s="1" t="s">
        <v>161</v>
      </c>
      <c r="J105" s="1" t="s">
        <v>8</v>
      </c>
      <c r="K105" s="1" t="s">
        <v>5</v>
      </c>
      <c r="L105" s="1" t="s">
        <v>15</v>
      </c>
      <c r="M105" s="1" t="s">
        <v>179</v>
      </c>
      <c r="N105" s="1">
        <v>2012</v>
      </c>
      <c r="O105" s="1" t="s">
        <v>395</v>
      </c>
      <c r="P105" s="1" t="s">
        <v>471</v>
      </c>
      <c r="Q105" s="1" t="s">
        <v>457</v>
      </c>
      <c r="R105" s="11" t="s">
        <v>398</v>
      </c>
      <c r="S105" s="11" t="s">
        <v>398</v>
      </c>
      <c r="T105" s="11" t="s">
        <v>398</v>
      </c>
      <c r="U105" s="1" t="s">
        <v>399</v>
      </c>
      <c r="W105" s="1" t="s">
        <v>400</v>
      </c>
      <c r="X105" s="1" t="s">
        <v>406</v>
      </c>
      <c r="Y105" s="1" t="s">
        <v>426</v>
      </c>
      <c r="Z105" s="1" t="s">
        <v>403</v>
      </c>
      <c r="AA105" s="1" t="s">
        <v>403</v>
      </c>
      <c r="AB105" s="1" t="s">
        <v>473</v>
      </c>
      <c r="AC105" s="12">
        <v>43613</v>
      </c>
      <c r="AD105" s="13" t="str">
        <f t="shared" si="9"/>
        <v>ACTIVO CALIFICADO</v>
      </c>
      <c r="AE105" s="11">
        <f t="shared" si="16"/>
        <v>5</v>
      </c>
      <c r="AF105" s="11">
        <f t="shared" si="16"/>
        <v>5</v>
      </c>
      <c r="AG105" s="11">
        <f t="shared" si="16"/>
        <v>5</v>
      </c>
      <c r="AH105" s="11" t="str">
        <f>LOOKUP(U105,Clasifica,'[1]V. Seguridad'!$D$4:$D$18)</f>
        <v>Alto</v>
      </c>
      <c r="AI105" s="11" t="e">
        <f>LOOKUP(V105,HWSW,'[1]V. Seguridad'!$E$22:$E$25)</f>
        <v>#N/A</v>
      </c>
      <c r="AJ105" s="11" t="str">
        <f>LOOKUP(W105,'[1]V. Seguridad'!$C$31:$C$35,'[1]V. Seguridad'!$E$31:$E$35)</f>
        <v>Medio</v>
      </c>
      <c r="AK105" s="11" t="str">
        <f t="shared" si="10"/>
        <v>Bajo</v>
      </c>
      <c r="AL105" s="11">
        <f t="shared" si="17"/>
        <v>3</v>
      </c>
      <c r="AM105" s="11">
        <f t="shared" si="17"/>
        <v>0</v>
      </c>
      <c r="AN105" s="11">
        <f t="shared" si="17"/>
        <v>2</v>
      </c>
      <c r="AO105" s="11">
        <f t="shared" si="17"/>
        <v>1</v>
      </c>
      <c r="AP105" s="11">
        <f>IF(X105="",0,(LOOKUP(X105,Dispo,'[1]V. Seguridad'!$D$41:$D$45)*(LOOKUP(Y105,Tiempo,VTiempo))))</f>
        <v>1.5</v>
      </c>
      <c r="AQ105" s="11">
        <f t="shared" si="11"/>
        <v>3</v>
      </c>
      <c r="AR105" s="14" t="str">
        <f t="shared" si="12"/>
        <v>Alto</v>
      </c>
      <c r="AS105" s="1" t="str">
        <f>LOOKUP(U105,Clasifica,'[1]V. Seguridad'!$F$4:$F$18)</f>
        <v>REVISAR CON JURÍDICA</v>
      </c>
      <c r="AT105" s="1" t="str">
        <f>LOOKUP(U105,'[1]V. Seguridad'!$C$4:$C$18,'[1]V. Seguridad'!$E$4:$E$18)</f>
        <v>Otra norma legal o constitucional</v>
      </c>
      <c r="AU105" s="1" t="str">
        <f t="shared" si="13"/>
        <v>Otra norma legal o constitucional</v>
      </c>
      <c r="AV105" s="1" t="str">
        <f>LOOKUP(U105,'[1]V. Seguridad'!$C$4:$C$18,'[1]V. Seguridad'!$G$4:$G$18)</f>
        <v>REVISAR CON JURÍDICA</v>
      </c>
    </row>
    <row r="106" spans="2:48" ht="60" x14ac:dyDescent="0.25">
      <c r="B106" s="1" t="s">
        <v>109</v>
      </c>
      <c r="C106" s="1" t="s">
        <v>10</v>
      </c>
      <c r="D106" s="1" t="s">
        <v>476</v>
      </c>
      <c r="E106" s="1" t="s">
        <v>455</v>
      </c>
      <c r="F106" s="1" t="s">
        <v>466</v>
      </c>
      <c r="G106" s="1"/>
      <c r="H106" s="1" t="s">
        <v>394</v>
      </c>
      <c r="I106" s="1" t="s">
        <v>162</v>
      </c>
      <c r="J106" s="1" t="s">
        <v>8</v>
      </c>
      <c r="K106" s="1" t="s">
        <v>5</v>
      </c>
      <c r="L106" s="1" t="s">
        <v>14</v>
      </c>
      <c r="M106" s="1" t="s">
        <v>17</v>
      </c>
      <c r="N106" s="1">
        <v>2012</v>
      </c>
      <c r="O106" s="1" t="s">
        <v>395</v>
      </c>
      <c r="P106" s="1" t="s">
        <v>471</v>
      </c>
      <c r="Q106" s="1" t="s">
        <v>457</v>
      </c>
      <c r="R106" s="11" t="s">
        <v>398</v>
      </c>
      <c r="S106" s="11" t="s">
        <v>398</v>
      </c>
      <c r="T106" s="11" t="s">
        <v>398</v>
      </c>
      <c r="U106" s="1" t="s">
        <v>399</v>
      </c>
      <c r="W106" s="1" t="s">
        <v>400</v>
      </c>
      <c r="X106" s="1" t="s">
        <v>425</v>
      </c>
      <c r="Y106" s="1" t="s">
        <v>408</v>
      </c>
      <c r="Z106" s="1" t="s">
        <v>403</v>
      </c>
      <c r="AA106" s="1" t="s">
        <v>403</v>
      </c>
      <c r="AB106" s="1" t="s">
        <v>470</v>
      </c>
      <c r="AC106" s="12">
        <v>43613</v>
      </c>
      <c r="AD106" s="13" t="str">
        <f t="shared" si="9"/>
        <v>ACTIVO CALIFICADO</v>
      </c>
      <c r="AE106" s="11">
        <f t="shared" si="16"/>
        <v>5</v>
      </c>
      <c r="AF106" s="11">
        <f t="shared" si="16"/>
        <v>5</v>
      </c>
      <c r="AG106" s="11">
        <f t="shared" si="16"/>
        <v>5</v>
      </c>
      <c r="AH106" s="11" t="str">
        <f>LOOKUP(U106,Clasifica,'[1]V. Seguridad'!$D$4:$D$18)</f>
        <v>Alto</v>
      </c>
      <c r="AI106" s="11" t="e">
        <f>LOOKUP(V106,HWSW,'[1]V. Seguridad'!$E$22:$E$25)</f>
        <v>#N/A</v>
      </c>
      <c r="AJ106" s="11" t="str">
        <f>LOOKUP(W106,'[1]V. Seguridad'!$C$31:$C$35,'[1]V. Seguridad'!$E$31:$E$35)</f>
        <v>Medio</v>
      </c>
      <c r="AK106" s="11" t="str">
        <f t="shared" si="10"/>
        <v>Bajo</v>
      </c>
      <c r="AL106" s="11">
        <f t="shared" si="17"/>
        <v>3</v>
      </c>
      <c r="AM106" s="11">
        <f t="shared" si="17"/>
        <v>0</v>
      </c>
      <c r="AN106" s="11">
        <f t="shared" si="17"/>
        <v>2</v>
      </c>
      <c r="AO106" s="11">
        <f t="shared" si="17"/>
        <v>1</v>
      </c>
      <c r="AP106" s="11">
        <f>IF(X106="",0,(LOOKUP(X106,Dispo,'[1]V. Seguridad'!$D$41:$D$45)*(LOOKUP(Y106,Tiempo,VTiempo))))</f>
        <v>1</v>
      </c>
      <c r="AQ106" s="11">
        <f t="shared" si="11"/>
        <v>3</v>
      </c>
      <c r="AR106" s="14" t="str">
        <f t="shared" si="12"/>
        <v>Alto</v>
      </c>
      <c r="AS106" s="1" t="str">
        <f>LOOKUP(U106,Clasifica,'[1]V. Seguridad'!$F$4:$F$18)</f>
        <v>REVISAR CON JURÍDICA</v>
      </c>
      <c r="AT106" s="1" t="str">
        <f>LOOKUP(U106,'[1]V. Seguridad'!$C$4:$C$18,'[1]V. Seguridad'!$E$4:$E$18)</f>
        <v>Otra norma legal o constitucional</v>
      </c>
      <c r="AU106" s="1" t="str">
        <f t="shared" si="13"/>
        <v>Otra norma legal o constitucional</v>
      </c>
      <c r="AV106" s="1" t="str">
        <f>LOOKUP(U106,'[1]V. Seguridad'!$C$4:$C$18,'[1]V. Seguridad'!$G$4:$G$18)</f>
        <v>REVISAR CON JURÍDICA</v>
      </c>
    </row>
    <row r="107" spans="2:48" ht="60" x14ac:dyDescent="0.25">
      <c r="B107" s="1" t="s">
        <v>109</v>
      </c>
      <c r="C107" s="1" t="s">
        <v>10</v>
      </c>
      <c r="D107" s="1" t="s">
        <v>476</v>
      </c>
      <c r="E107" s="1" t="s">
        <v>455</v>
      </c>
      <c r="F107" s="1" t="s">
        <v>472</v>
      </c>
      <c r="G107" s="1"/>
      <c r="H107" s="1" t="s">
        <v>394</v>
      </c>
      <c r="I107" s="1" t="s">
        <v>162</v>
      </c>
      <c r="J107" s="1" t="s">
        <v>8</v>
      </c>
      <c r="K107" s="1" t="s">
        <v>5</v>
      </c>
      <c r="L107" s="1" t="s">
        <v>14</v>
      </c>
      <c r="M107" s="1" t="s">
        <v>17</v>
      </c>
      <c r="N107" s="1">
        <v>2012</v>
      </c>
      <c r="O107" s="1" t="s">
        <v>395</v>
      </c>
      <c r="P107" s="1" t="s">
        <v>471</v>
      </c>
      <c r="Q107" s="1" t="s">
        <v>457</v>
      </c>
      <c r="R107" s="11" t="s">
        <v>398</v>
      </c>
      <c r="S107" s="11" t="s">
        <v>398</v>
      </c>
      <c r="T107" s="11" t="s">
        <v>398</v>
      </c>
      <c r="U107" s="1" t="s">
        <v>399</v>
      </c>
      <c r="W107" s="1" t="s">
        <v>400</v>
      </c>
      <c r="X107" s="1" t="s">
        <v>425</v>
      </c>
      <c r="Y107" s="1" t="s">
        <v>408</v>
      </c>
      <c r="Z107" s="1" t="s">
        <v>403</v>
      </c>
      <c r="AA107" s="1" t="s">
        <v>403</v>
      </c>
      <c r="AB107" s="1" t="s">
        <v>473</v>
      </c>
      <c r="AC107" s="12">
        <v>43613</v>
      </c>
      <c r="AD107" s="13" t="str">
        <f t="shared" si="9"/>
        <v>ACTIVO CALIFICADO</v>
      </c>
      <c r="AE107" s="11">
        <f t="shared" si="16"/>
        <v>5</v>
      </c>
      <c r="AF107" s="11">
        <f t="shared" si="16"/>
        <v>5</v>
      </c>
      <c r="AG107" s="11">
        <f t="shared" si="16"/>
        <v>5</v>
      </c>
      <c r="AH107" s="11" t="str">
        <f>LOOKUP(U107,Clasifica,'[1]V. Seguridad'!$D$4:$D$18)</f>
        <v>Alto</v>
      </c>
      <c r="AI107" s="11" t="e">
        <f>LOOKUP(V107,HWSW,'[1]V. Seguridad'!$E$22:$E$25)</f>
        <v>#N/A</v>
      </c>
      <c r="AJ107" s="11" t="str">
        <f>LOOKUP(W107,'[1]V. Seguridad'!$C$31:$C$35,'[1]V. Seguridad'!$E$31:$E$35)</f>
        <v>Medio</v>
      </c>
      <c r="AK107" s="11" t="str">
        <f t="shared" si="10"/>
        <v>Bajo</v>
      </c>
      <c r="AL107" s="11">
        <f t="shared" si="17"/>
        <v>3</v>
      </c>
      <c r="AM107" s="11">
        <f t="shared" si="17"/>
        <v>0</v>
      </c>
      <c r="AN107" s="11">
        <f t="shared" si="17"/>
        <v>2</v>
      </c>
      <c r="AO107" s="11">
        <f t="shared" si="17"/>
        <v>1</v>
      </c>
      <c r="AP107" s="11">
        <f>IF(X107="",0,(LOOKUP(X107,Dispo,'[1]V. Seguridad'!$D$41:$D$45)*(LOOKUP(Y107,Tiempo,VTiempo))))</f>
        <v>1</v>
      </c>
      <c r="AQ107" s="11">
        <f t="shared" si="11"/>
        <v>3</v>
      </c>
      <c r="AR107" s="14" t="str">
        <f t="shared" si="12"/>
        <v>Alto</v>
      </c>
      <c r="AS107" s="1" t="str">
        <f>LOOKUP(U107,Clasifica,'[1]V. Seguridad'!$F$4:$F$18)</f>
        <v>REVISAR CON JURÍDICA</v>
      </c>
      <c r="AT107" s="1" t="str">
        <f>LOOKUP(U107,'[1]V. Seguridad'!$C$4:$C$18,'[1]V. Seguridad'!$E$4:$E$18)</f>
        <v>Otra norma legal o constitucional</v>
      </c>
      <c r="AU107" s="1" t="str">
        <f t="shared" si="13"/>
        <v>Otra norma legal o constitucional</v>
      </c>
      <c r="AV107" s="1" t="str">
        <f>LOOKUP(U107,'[1]V. Seguridad'!$C$4:$C$18,'[1]V. Seguridad'!$G$4:$G$18)</f>
        <v>REVISAR CON JURÍDICA</v>
      </c>
    </row>
    <row r="108" spans="2:48" ht="60" x14ac:dyDescent="0.25">
      <c r="B108" s="1" t="s">
        <v>109</v>
      </c>
      <c r="C108" s="1" t="s">
        <v>110</v>
      </c>
      <c r="D108" s="1" t="s">
        <v>476</v>
      </c>
      <c r="E108" s="1" t="s">
        <v>455</v>
      </c>
      <c r="F108" s="1" t="s">
        <v>466</v>
      </c>
      <c r="G108" s="1" t="s">
        <v>475</v>
      </c>
      <c r="H108" s="1" t="s">
        <v>394</v>
      </c>
      <c r="I108" s="1" t="s">
        <v>162</v>
      </c>
      <c r="J108" s="1" t="s">
        <v>8</v>
      </c>
      <c r="K108" s="1" t="s">
        <v>5</v>
      </c>
      <c r="L108" s="1" t="s">
        <v>14</v>
      </c>
      <c r="M108" s="1" t="s">
        <v>17</v>
      </c>
      <c r="N108" s="1">
        <v>2012</v>
      </c>
      <c r="O108" s="1" t="s">
        <v>395</v>
      </c>
      <c r="P108" s="1" t="s">
        <v>471</v>
      </c>
      <c r="Q108" s="1" t="s">
        <v>457</v>
      </c>
      <c r="R108" s="11" t="s">
        <v>398</v>
      </c>
      <c r="S108" s="11" t="s">
        <v>398</v>
      </c>
      <c r="T108" s="11" t="s">
        <v>398</v>
      </c>
      <c r="U108" s="1" t="s">
        <v>399</v>
      </c>
      <c r="W108" s="1" t="s">
        <v>400</v>
      </c>
      <c r="X108" s="1" t="s">
        <v>425</v>
      </c>
      <c r="Y108" s="1" t="s">
        <v>408</v>
      </c>
      <c r="Z108" s="1" t="s">
        <v>403</v>
      </c>
      <c r="AA108" s="1" t="s">
        <v>403</v>
      </c>
      <c r="AB108" s="1" t="s">
        <v>470</v>
      </c>
      <c r="AC108" s="12">
        <v>43613</v>
      </c>
      <c r="AD108" s="13" t="str">
        <f t="shared" si="9"/>
        <v>ACTIVO CALIFICADO</v>
      </c>
      <c r="AE108" s="11">
        <f t="shared" si="16"/>
        <v>5</v>
      </c>
      <c r="AF108" s="11">
        <f t="shared" si="16"/>
        <v>5</v>
      </c>
      <c r="AG108" s="11">
        <f t="shared" si="16"/>
        <v>5</v>
      </c>
      <c r="AH108" s="11" t="str">
        <f>LOOKUP(U108,Clasifica,'[1]V. Seguridad'!$D$4:$D$18)</f>
        <v>Alto</v>
      </c>
      <c r="AI108" s="11" t="e">
        <f>LOOKUP(V108,HWSW,'[1]V. Seguridad'!$E$22:$E$25)</f>
        <v>#N/A</v>
      </c>
      <c r="AJ108" s="11" t="str">
        <f>LOOKUP(W108,'[1]V. Seguridad'!$C$31:$C$35,'[1]V. Seguridad'!$E$31:$E$35)</f>
        <v>Medio</v>
      </c>
      <c r="AK108" s="11" t="str">
        <f t="shared" si="10"/>
        <v>Bajo</v>
      </c>
      <c r="AL108" s="11">
        <f t="shared" si="17"/>
        <v>3</v>
      </c>
      <c r="AM108" s="11">
        <f t="shared" si="17"/>
        <v>0</v>
      </c>
      <c r="AN108" s="11">
        <f t="shared" si="17"/>
        <v>2</v>
      </c>
      <c r="AO108" s="11">
        <f t="shared" si="17"/>
        <v>1</v>
      </c>
      <c r="AP108" s="11">
        <f>IF(X108="",0,(LOOKUP(X108,Dispo,'[1]V. Seguridad'!$D$41:$D$45)*(LOOKUP(Y108,Tiempo,VTiempo))))</f>
        <v>1</v>
      </c>
      <c r="AQ108" s="11">
        <f t="shared" si="11"/>
        <v>3</v>
      </c>
      <c r="AR108" s="14" t="str">
        <f t="shared" si="12"/>
        <v>Alto</v>
      </c>
      <c r="AS108" s="1" t="str">
        <f>LOOKUP(U108,Clasifica,'[1]V. Seguridad'!$F$4:$F$18)</f>
        <v>REVISAR CON JURÍDICA</v>
      </c>
      <c r="AT108" s="1" t="str">
        <f>LOOKUP(U108,'[1]V. Seguridad'!$C$4:$C$18,'[1]V. Seguridad'!$E$4:$E$18)</f>
        <v>Otra norma legal o constitucional</v>
      </c>
      <c r="AU108" s="1" t="str">
        <f t="shared" si="13"/>
        <v>Otra norma legal o constitucional</v>
      </c>
      <c r="AV108" s="1" t="str">
        <f>LOOKUP(U108,'[1]V. Seguridad'!$C$4:$C$18,'[1]V. Seguridad'!$G$4:$G$18)</f>
        <v>REVISAR CON JURÍDICA</v>
      </c>
    </row>
    <row r="109" spans="2:48" ht="60" x14ac:dyDescent="0.25">
      <c r="B109" s="1" t="s">
        <v>111</v>
      </c>
      <c r="C109" s="1" t="s">
        <v>27</v>
      </c>
      <c r="D109" s="1" t="s">
        <v>476</v>
      </c>
      <c r="E109" s="1" t="s">
        <v>455</v>
      </c>
      <c r="F109" s="1" t="s">
        <v>466</v>
      </c>
      <c r="G109" s="1"/>
      <c r="H109" s="1" t="s">
        <v>394</v>
      </c>
      <c r="I109" s="1" t="s">
        <v>163</v>
      </c>
      <c r="J109" s="1" t="s">
        <v>8</v>
      </c>
      <c r="K109" s="1" t="s">
        <v>5</v>
      </c>
      <c r="L109" s="1" t="s">
        <v>15</v>
      </c>
      <c r="M109" s="1" t="s">
        <v>17</v>
      </c>
      <c r="N109" s="1">
        <v>2012</v>
      </c>
      <c r="O109" s="1" t="s">
        <v>405</v>
      </c>
      <c r="P109" s="1" t="s">
        <v>471</v>
      </c>
      <c r="Q109" s="1" t="s">
        <v>457</v>
      </c>
      <c r="R109" s="11" t="s">
        <v>398</v>
      </c>
      <c r="S109" s="11" t="s">
        <v>398</v>
      </c>
      <c r="T109" s="11" t="s">
        <v>398</v>
      </c>
      <c r="U109" s="1" t="s">
        <v>399</v>
      </c>
      <c r="W109" s="1" t="s">
        <v>400</v>
      </c>
      <c r="X109" s="1" t="s">
        <v>410</v>
      </c>
      <c r="Y109" s="1" t="s">
        <v>426</v>
      </c>
      <c r="Z109" s="1" t="s">
        <v>403</v>
      </c>
      <c r="AA109" s="1" t="s">
        <v>403</v>
      </c>
      <c r="AB109" s="1" t="s">
        <v>470</v>
      </c>
      <c r="AC109" s="12">
        <v>43613</v>
      </c>
      <c r="AD109" s="13" t="str">
        <f t="shared" si="9"/>
        <v>ACTIVO CALIFICADO</v>
      </c>
      <c r="AE109" s="11">
        <f t="shared" si="16"/>
        <v>5</v>
      </c>
      <c r="AF109" s="11">
        <f t="shared" si="16"/>
        <v>5</v>
      </c>
      <c r="AG109" s="11">
        <f t="shared" si="16"/>
        <v>5</v>
      </c>
      <c r="AH109" s="11" t="str">
        <f>LOOKUP(U109,Clasifica,'[1]V. Seguridad'!$D$4:$D$18)</f>
        <v>Alto</v>
      </c>
      <c r="AI109" s="11" t="e">
        <f>LOOKUP(V109,HWSW,'[1]V. Seguridad'!$E$22:$E$25)</f>
        <v>#N/A</v>
      </c>
      <c r="AJ109" s="11" t="str">
        <f>LOOKUP(W109,'[1]V. Seguridad'!$C$31:$C$35,'[1]V. Seguridad'!$E$31:$E$35)</f>
        <v>Medio</v>
      </c>
      <c r="AK109" s="11" t="str">
        <f t="shared" si="10"/>
        <v>Medio</v>
      </c>
      <c r="AL109" s="11">
        <f t="shared" si="17"/>
        <v>3</v>
      </c>
      <c r="AM109" s="11">
        <f t="shared" si="17"/>
        <v>0</v>
      </c>
      <c r="AN109" s="11">
        <f t="shared" si="17"/>
        <v>2</v>
      </c>
      <c r="AO109" s="11">
        <f t="shared" si="17"/>
        <v>2</v>
      </c>
      <c r="AP109" s="11">
        <f>IF(X109="",0,(LOOKUP(X109,Dispo,'[1]V. Seguridad'!$D$41:$D$45)*(LOOKUP(Y109,Tiempo,VTiempo))))</f>
        <v>2.25</v>
      </c>
      <c r="AQ109" s="11">
        <f t="shared" si="11"/>
        <v>3</v>
      </c>
      <c r="AR109" s="14" t="str">
        <f t="shared" si="12"/>
        <v>Alto</v>
      </c>
      <c r="AS109" s="1" t="str">
        <f>LOOKUP(U109,Clasifica,'[1]V. Seguridad'!$F$4:$F$18)</f>
        <v>REVISAR CON JURÍDICA</v>
      </c>
      <c r="AT109" s="1" t="str">
        <f>LOOKUP(U109,'[1]V. Seguridad'!$C$4:$C$18,'[1]V. Seguridad'!$E$4:$E$18)</f>
        <v>Otra norma legal o constitucional</v>
      </c>
      <c r="AU109" s="1" t="str">
        <f t="shared" si="13"/>
        <v>Otra norma legal o constitucional</v>
      </c>
      <c r="AV109" s="1" t="str">
        <f>LOOKUP(U109,'[1]V. Seguridad'!$C$4:$C$18,'[1]V. Seguridad'!$G$4:$G$18)</f>
        <v>REVISAR CON JURÍDICA</v>
      </c>
    </row>
    <row r="110" spans="2:48" ht="60" x14ac:dyDescent="0.25">
      <c r="B110" s="1" t="s">
        <v>112</v>
      </c>
      <c r="C110" s="1" t="s">
        <v>27</v>
      </c>
      <c r="D110" s="1" t="s">
        <v>476</v>
      </c>
      <c r="E110" s="1" t="s">
        <v>455</v>
      </c>
      <c r="F110" s="1" t="s">
        <v>466</v>
      </c>
      <c r="G110" s="1"/>
      <c r="H110" s="1" t="s">
        <v>394</v>
      </c>
      <c r="I110" s="1" t="s">
        <v>164</v>
      </c>
      <c r="J110" s="1" t="s">
        <v>8</v>
      </c>
      <c r="K110" s="1" t="s">
        <v>5</v>
      </c>
      <c r="L110" s="1" t="s">
        <v>15</v>
      </c>
      <c r="M110" s="1" t="s">
        <v>17</v>
      </c>
      <c r="N110" s="1">
        <v>2012</v>
      </c>
      <c r="O110" s="1" t="s">
        <v>405</v>
      </c>
      <c r="P110" s="1" t="s">
        <v>471</v>
      </c>
      <c r="Q110" s="1" t="s">
        <v>457</v>
      </c>
      <c r="R110" s="11" t="s">
        <v>398</v>
      </c>
      <c r="S110" s="11" t="s">
        <v>398</v>
      </c>
      <c r="T110" s="11" t="s">
        <v>398</v>
      </c>
      <c r="U110" s="1" t="s">
        <v>399</v>
      </c>
      <c r="W110" s="1" t="s">
        <v>400</v>
      </c>
      <c r="X110" s="1" t="s">
        <v>410</v>
      </c>
      <c r="Y110" s="1" t="s">
        <v>426</v>
      </c>
      <c r="Z110" s="1" t="s">
        <v>403</v>
      </c>
      <c r="AA110" s="1" t="s">
        <v>403</v>
      </c>
      <c r="AB110" s="1" t="s">
        <v>470</v>
      </c>
      <c r="AC110" s="12">
        <v>43613</v>
      </c>
      <c r="AD110" s="13" t="str">
        <f t="shared" si="9"/>
        <v>ACTIVO CALIFICADO</v>
      </c>
      <c r="AE110" s="11">
        <f t="shared" si="16"/>
        <v>5</v>
      </c>
      <c r="AF110" s="11">
        <f t="shared" si="16"/>
        <v>5</v>
      </c>
      <c r="AG110" s="11">
        <f t="shared" si="16"/>
        <v>5</v>
      </c>
      <c r="AH110" s="11" t="str">
        <f>LOOKUP(U110,Clasifica,'[1]V. Seguridad'!$D$4:$D$18)</f>
        <v>Alto</v>
      </c>
      <c r="AI110" s="11" t="e">
        <f>LOOKUP(V110,HWSW,'[1]V. Seguridad'!$E$22:$E$25)</f>
        <v>#N/A</v>
      </c>
      <c r="AJ110" s="11" t="str">
        <f>LOOKUP(W110,'[1]V. Seguridad'!$C$31:$C$35,'[1]V. Seguridad'!$E$31:$E$35)</f>
        <v>Medio</v>
      </c>
      <c r="AK110" s="11" t="str">
        <f t="shared" si="10"/>
        <v>Medio</v>
      </c>
      <c r="AL110" s="11">
        <f t="shared" si="17"/>
        <v>3</v>
      </c>
      <c r="AM110" s="11">
        <f t="shared" si="17"/>
        <v>0</v>
      </c>
      <c r="AN110" s="11">
        <f t="shared" si="17"/>
        <v>2</v>
      </c>
      <c r="AO110" s="11">
        <f t="shared" si="17"/>
        <v>2</v>
      </c>
      <c r="AP110" s="11">
        <f>IF(X110="",0,(LOOKUP(X110,Dispo,'[1]V. Seguridad'!$D$41:$D$45)*(LOOKUP(Y110,Tiempo,VTiempo))))</f>
        <v>2.25</v>
      </c>
      <c r="AQ110" s="11">
        <f t="shared" si="11"/>
        <v>3</v>
      </c>
      <c r="AR110" s="14" t="str">
        <f t="shared" si="12"/>
        <v>Alto</v>
      </c>
      <c r="AS110" s="1" t="str">
        <f>LOOKUP(U110,Clasifica,'[1]V. Seguridad'!$F$4:$F$18)</f>
        <v>REVISAR CON JURÍDICA</v>
      </c>
      <c r="AT110" s="1" t="str">
        <f>LOOKUP(U110,'[1]V. Seguridad'!$C$4:$C$18,'[1]V. Seguridad'!$E$4:$E$18)</f>
        <v>Otra norma legal o constitucional</v>
      </c>
      <c r="AU110" s="1" t="str">
        <f t="shared" si="13"/>
        <v>Otra norma legal o constitucional</v>
      </c>
      <c r="AV110" s="1" t="str">
        <f>LOOKUP(U110,'[1]V. Seguridad'!$C$4:$C$18,'[1]V. Seguridad'!$G$4:$G$18)</f>
        <v>REVISAR CON JURÍDICA</v>
      </c>
    </row>
    <row r="111" spans="2:48" ht="60" x14ac:dyDescent="0.25">
      <c r="B111" s="1" t="s">
        <v>113</v>
      </c>
      <c r="C111" s="1" t="s">
        <v>27</v>
      </c>
      <c r="D111" s="1" t="s">
        <v>476</v>
      </c>
      <c r="E111" s="1" t="s">
        <v>455</v>
      </c>
      <c r="F111" s="1" t="s">
        <v>466</v>
      </c>
      <c r="G111" s="1"/>
      <c r="H111" s="1" t="s">
        <v>394</v>
      </c>
      <c r="I111" s="1" t="s">
        <v>165</v>
      </c>
      <c r="J111" s="1" t="s">
        <v>8</v>
      </c>
      <c r="K111" s="1" t="s">
        <v>5</v>
      </c>
      <c r="L111" s="1" t="s">
        <v>15</v>
      </c>
      <c r="M111" s="1" t="s">
        <v>17</v>
      </c>
      <c r="N111" s="1">
        <v>2012</v>
      </c>
      <c r="O111" s="1" t="s">
        <v>395</v>
      </c>
      <c r="P111" s="1" t="s">
        <v>471</v>
      </c>
      <c r="Q111" s="1" t="s">
        <v>457</v>
      </c>
      <c r="R111" s="11" t="s">
        <v>398</v>
      </c>
      <c r="S111" s="11" t="s">
        <v>398</v>
      </c>
      <c r="T111" s="11" t="s">
        <v>398</v>
      </c>
      <c r="U111" s="1" t="s">
        <v>399</v>
      </c>
      <c r="W111" s="1" t="s">
        <v>400</v>
      </c>
      <c r="X111" s="1" t="s">
        <v>410</v>
      </c>
      <c r="Y111" s="1" t="s">
        <v>426</v>
      </c>
      <c r="Z111" s="1" t="s">
        <v>403</v>
      </c>
      <c r="AA111" s="1" t="s">
        <v>403</v>
      </c>
      <c r="AB111" s="1" t="s">
        <v>470</v>
      </c>
      <c r="AC111" s="12">
        <v>43613</v>
      </c>
      <c r="AD111" s="13" t="str">
        <f t="shared" si="9"/>
        <v>ACTIVO CALIFICADO</v>
      </c>
      <c r="AE111" s="11">
        <f t="shared" si="16"/>
        <v>5</v>
      </c>
      <c r="AF111" s="11">
        <f t="shared" si="16"/>
        <v>5</v>
      </c>
      <c r="AG111" s="11">
        <f t="shared" si="16"/>
        <v>5</v>
      </c>
      <c r="AH111" s="11" t="str">
        <f>LOOKUP(U111,Clasifica,'[1]V. Seguridad'!$D$4:$D$18)</f>
        <v>Alto</v>
      </c>
      <c r="AI111" s="11" t="e">
        <f>LOOKUP(V111,HWSW,'[1]V. Seguridad'!$E$22:$E$25)</f>
        <v>#N/A</v>
      </c>
      <c r="AJ111" s="11" t="str">
        <f>LOOKUP(W111,'[1]V. Seguridad'!$C$31:$C$35,'[1]V. Seguridad'!$E$31:$E$35)</f>
        <v>Medio</v>
      </c>
      <c r="AK111" s="11" t="str">
        <f t="shared" si="10"/>
        <v>Medio</v>
      </c>
      <c r="AL111" s="11">
        <f t="shared" si="17"/>
        <v>3</v>
      </c>
      <c r="AM111" s="11">
        <f t="shared" si="17"/>
        <v>0</v>
      </c>
      <c r="AN111" s="11">
        <f t="shared" si="17"/>
        <v>2</v>
      </c>
      <c r="AO111" s="11">
        <f t="shared" si="17"/>
        <v>2</v>
      </c>
      <c r="AP111" s="11">
        <f>IF(X111="",0,(LOOKUP(X111,Dispo,'[1]V. Seguridad'!$D$41:$D$45)*(LOOKUP(Y111,Tiempo,VTiempo))))</f>
        <v>2.25</v>
      </c>
      <c r="AQ111" s="11">
        <f t="shared" si="11"/>
        <v>3</v>
      </c>
      <c r="AR111" s="14" t="str">
        <f t="shared" si="12"/>
        <v>Alto</v>
      </c>
      <c r="AS111" s="1" t="str">
        <f>LOOKUP(U111,Clasifica,'[1]V. Seguridad'!$F$4:$F$18)</f>
        <v>REVISAR CON JURÍDICA</v>
      </c>
      <c r="AT111" s="1" t="str">
        <f>LOOKUP(U111,'[1]V. Seguridad'!$C$4:$C$18,'[1]V. Seguridad'!$E$4:$E$18)</f>
        <v>Otra norma legal o constitucional</v>
      </c>
      <c r="AU111" s="1" t="str">
        <f t="shared" si="13"/>
        <v>Otra norma legal o constitucional</v>
      </c>
      <c r="AV111" s="1" t="str">
        <f>LOOKUP(U111,'[1]V. Seguridad'!$C$4:$C$18,'[1]V. Seguridad'!$G$4:$G$18)</f>
        <v>REVISAR CON JURÍDICA</v>
      </c>
    </row>
    <row r="112" spans="2:48" ht="45" x14ac:dyDescent="0.25">
      <c r="B112" s="1" t="s">
        <v>103</v>
      </c>
      <c r="C112" s="1" t="s">
        <v>104</v>
      </c>
      <c r="D112" s="1" t="s">
        <v>476</v>
      </c>
      <c r="E112" s="1" t="s">
        <v>455</v>
      </c>
      <c r="F112" s="1" t="s">
        <v>472</v>
      </c>
      <c r="G112" s="1" t="s">
        <v>474</v>
      </c>
      <c r="H112" s="1" t="s">
        <v>394</v>
      </c>
      <c r="I112" s="1" t="s">
        <v>166</v>
      </c>
      <c r="J112" s="1" t="s">
        <v>8</v>
      </c>
      <c r="K112" s="1" t="s">
        <v>5</v>
      </c>
      <c r="L112" s="1" t="s">
        <v>15</v>
      </c>
      <c r="M112" s="1" t="s">
        <v>17</v>
      </c>
      <c r="N112" s="1">
        <v>2012</v>
      </c>
      <c r="O112" s="1" t="s">
        <v>440</v>
      </c>
      <c r="P112" s="1" t="s">
        <v>471</v>
      </c>
      <c r="Q112" s="1" t="s">
        <v>457</v>
      </c>
      <c r="R112" s="11" t="s">
        <v>398</v>
      </c>
      <c r="S112" s="11" t="s">
        <v>398</v>
      </c>
      <c r="T112" s="11" t="s">
        <v>398</v>
      </c>
      <c r="U112" s="1" t="s">
        <v>399</v>
      </c>
      <c r="W112" s="1" t="s">
        <v>400</v>
      </c>
      <c r="X112" s="1" t="s">
        <v>401</v>
      </c>
      <c r="Y112" s="1" t="s">
        <v>426</v>
      </c>
      <c r="Z112" s="1" t="s">
        <v>409</v>
      </c>
      <c r="AA112" s="1" t="s">
        <v>409</v>
      </c>
      <c r="AB112" s="1" t="s">
        <v>473</v>
      </c>
      <c r="AC112" s="12">
        <v>43613</v>
      </c>
      <c r="AD112" s="13" t="str">
        <f t="shared" si="9"/>
        <v>ACTIVO CALIFICADO</v>
      </c>
      <c r="AE112" s="11">
        <f t="shared" si="16"/>
        <v>5</v>
      </c>
      <c r="AF112" s="11">
        <f t="shared" si="16"/>
        <v>5</v>
      </c>
      <c r="AG112" s="11">
        <f t="shared" si="16"/>
        <v>5</v>
      </c>
      <c r="AH112" s="11" t="str">
        <f>LOOKUP(U112,Clasifica,'[1]V. Seguridad'!$D$4:$D$18)</f>
        <v>Alto</v>
      </c>
      <c r="AI112" s="11" t="e">
        <f>LOOKUP(V112,HWSW,'[1]V. Seguridad'!$E$22:$E$25)</f>
        <v>#N/A</v>
      </c>
      <c r="AJ112" s="11" t="str">
        <f>LOOKUP(W112,'[1]V. Seguridad'!$C$31:$C$35,'[1]V. Seguridad'!$E$31:$E$35)</f>
        <v>Medio</v>
      </c>
      <c r="AK112" s="11" t="str">
        <f t="shared" si="10"/>
        <v>Medio</v>
      </c>
      <c r="AL112" s="11">
        <f t="shared" si="17"/>
        <v>3</v>
      </c>
      <c r="AM112" s="11">
        <f t="shared" si="17"/>
        <v>0</v>
      </c>
      <c r="AN112" s="11">
        <f t="shared" si="17"/>
        <v>2</v>
      </c>
      <c r="AO112" s="11">
        <f t="shared" si="17"/>
        <v>2</v>
      </c>
      <c r="AP112" s="11">
        <f>IF(X112="",0,(LOOKUP(X112,Dispo,'[1]V. Seguridad'!$D$41:$D$45)*(LOOKUP(Y112,Tiempo,VTiempo))))</f>
        <v>3</v>
      </c>
      <c r="AQ112" s="11">
        <f t="shared" si="11"/>
        <v>3</v>
      </c>
      <c r="AR112" s="14" t="str">
        <f t="shared" si="12"/>
        <v>Alto</v>
      </c>
      <c r="AS112" s="1" t="str">
        <f>LOOKUP(U112,Clasifica,'[1]V. Seguridad'!$F$4:$F$18)</f>
        <v>REVISAR CON JURÍDICA</v>
      </c>
      <c r="AT112" s="1" t="str">
        <f>LOOKUP(U112,'[1]V. Seguridad'!$C$4:$C$18,'[1]V. Seguridad'!$E$4:$E$18)</f>
        <v>Otra norma legal o constitucional</v>
      </c>
      <c r="AU112" s="1" t="str">
        <f t="shared" si="13"/>
        <v>Otra norma legal o constitucional</v>
      </c>
      <c r="AV112" s="1" t="str">
        <f>LOOKUP(U112,'[1]V. Seguridad'!$C$4:$C$18,'[1]V. Seguridad'!$G$4:$G$18)</f>
        <v>REVISAR CON JURÍDICA</v>
      </c>
    </row>
    <row r="113" spans="2:48" ht="60" x14ac:dyDescent="0.25">
      <c r="B113" s="1" t="s">
        <v>107</v>
      </c>
      <c r="C113" s="1" t="s">
        <v>10</v>
      </c>
      <c r="D113" s="1" t="s">
        <v>477</v>
      </c>
      <c r="E113" s="1" t="s">
        <v>455</v>
      </c>
      <c r="F113" s="1" t="s">
        <v>466</v>
      </c>
      <c r="G113" s="1"/>
      <c r="H113" s="1" t="s">
        <v>394</v>
      </c>
      <c r="I113" s="1" t="s">
        <v>147</v>
      </c>
      <c r="J113" s="1" t="s">
        <v>8</v>
      </c>
      <c r="K113" s="1" t="s">
        <v>5</v>
      </c>
      <c r="L113" s="1" t="s">
        <v>15</v>
      </c>
      <c r="M113" s="1" t="s">
        <v>178</v>
      </c>
      <c r="N113" s="1">
        <v>2012</v>
      </c>
      <c r="O113" s="1" t="s">
        <v>467</v>
      </c>
      <c r="P113" s="1" t="s">
        <v>471</v>
      </c>
      <c r="Q113" s="1" t="s">
        <v>469</v>
      </c>
      <c r="R113" s="11" t="s">
        <v>398</v>
      </c>
      <c r="S113" s="11" t="s">
        <v>398</v>
      </c>
      <c r="T113" s="11" t="s">
        <v>398</v>
      </c>
      <c r="U113" s="1" t="s">
        <v>399</v>
      </c>
      <c r="W113" s="1" t="s">
        <v>400</v>
      </c>
      <c r="X113" s="1" t="s">
        <v>410</v>
      </c>
      <c r="Y113" s="1" t="s">
        <v>426</v>
      </c>
      <c r="Z113" s="1" t="s">
        <v>403</v>
      </c>
      <c r="AA113" s="1" t="s">
        <v>403</v>
      </c>
      <c r="AB113" s="1" t="s">
        <v>470</v>
      </c>
      <c r="AC113" s="12">
        <v>43613</v>
      </c>
      <c r="AD113" s="13" t="str">
        <f t="shared" si="9"/>
        <v>ACTIVO CALIFICADO</v>
      </c>
      <c r="AE113" s="11">
        <f t="shared" si="16"/>
        <v>5</v>
      </c>
      <c r="AF113" s="11">
        <f t="shared" si="16"/>
        <v>5</v>
      </c>
      <c r="AG113" s="11">
        <f t="shared" si="16"/>
        <v>5</v>
      </c>
      <c r="AH113" s="11" t="str">
        <f>LOOKUP(U113,Clasifica,'[1]V. Seguridad'!$D$4:$D$18)</f>
        <v>Alto</v>
      </c>
      <c r="AI113" s="11" t="e">
        <f>LOOKUP(V113,HWSW,'[1]V. Seguridad'!$E$22:$E$25)</f>
        <v>#N/A</v>
      </c>
      <c r="AJ113" s="11" t="str">
        <f>LOOKUP(W113,'[1]V. Seguridad'!$C$31:$C$35,'[1]V. Seguridad'!$E$31:$E$35)</f>
        <v>Medio</v>
      </c>
      <c r="AK113" s="11" t="str">
        <f t="shared" si="10"/>
        <v>Medio</v>
      </c>
      <c r="AL113" s="11">
        <f t="shared" si="17"/>
        <v>3</v>
      </c>
      <c r="AM113" s="11">
        <f t="shared" si="17"/>
        <v>0</v>
      </c>
      <c r="AN113" s="11">
        <f t="shared" si="17"/>
        <v>2</v>
      </c>
      <c r="AO113" s="11">
        <f t="shared" si="17"/>
        <v>2</v>
      </c>
      <c r="AP113" s="11">
        <f>IF(X113="",0,(LOOKUP(X113,Dispo,'[1]V. Seguridad'!$D$41:$D$45)*(LOOKUP(Y113,Tiempo,VTiempo))))</f>
        <v>2.25</v>
      </c>
      <c r="AQ113" s="11">
        <f t="shared" si="11"/>
        <v>3</v>
      </c>
      <c r="AR113" s="14" t="str">
        <f t="shared" si="12"/>
        <v>Alto</v>
      </c>
      <c r="AS113" s="1" t="str">
        <f>LOOKUP(U113,Clasifica,'[1]V. Seguridad'!$F$4:$F$18)</f>
        <v>REVISAR CON JURÍDICA</v>
      </c>
      <c r="AT113" s="1" t="str">
        <f>LOOKUP(U113,'[1]V. Seguridad'!$C$4:$C$18,'[1]V. Seguridad'!$E$4:$E$18)</f>
        <v>Otra norma legal o constitucional</v>
      </c>
      <c r="AU113" s="1" t="str">
        <f t="shared" si="13"/>
        <v>Otra norma legal o constitucional</v>
      </c>
      <c r="AV113" s="1" t="str">
        <f>LOOKUP(U113,'[1]V. Seguridad'!$C$4:$C$18,'[1]V. Seguridad'!$G$4:$G$18)</f>
        <v>REVISAR CON JURÍDICA</v>
      </c>
    </row>
    <row r="114" spans="2:48" ht="75" x14ac:dyDescent="0.25">
      <c r="B114" s="1" t="s">
        <v>108</v>
      </c>
      <c r="C114" s="1" t="s">
        <v>10</v>
      </c>
      <c r="D114" s="1" t="s">
        <v>477</v>
      </c>
      <c r="E114" s="1" t="s">
        <v>455</v>
      </c>
      <c r="F114" s="1" t="s">
        <v>466</v>
      </c>
      <c r="G114" s="1"/>
      <c r="H114" s="1" t="s">
        <v>394</v>
      </c>
      <c r="I114" s="1" t="s">
        <v>161</v>
      </c>
      <c r="J114" s="1" t="s">
        <v>8</v>
      </c>
      <c r="K114" s="1" t="s">
        <v>5</v>
      </c>
      <c r="L114" s="1" t="s">
        <v>15</v>
      </c>
      <c r="M114" s="1" t="s">
        <v>179</v>
      </c>
      <c r="N114" s="1">
        <v>2012</v>
      </c>
      <c r="O114" s="1" t="s">
        <v>395</v>
      </c>
      <c r="P114" s="1" t="s">
        <v>471</v>
      </c>
      <c r="Q114" s="1" t="s">
        <v>457</v>
      </c>
      <c r="R114" s="11" t="s">
        <v>398</v>
      </c>
      <c r="S114" s="11" t="s">
        <v>398</v>
      </c>
      <c r="T114" s="11" t="s">
        <v>398</v>
      </c>
      <c r="U114" s="1" t="s">
        <v>399</v>
      </c>
      <c r="W114" s="1" t="s">
        <v>400</v>
      </c>
      <c r="X114" s="1" t="s">
        <v>406</v>
      </c>
      <c r="Y114" s="1" t="s">
        <v>426</v>
      </c>
      <c r="Z114" s="1" t="s">
        <v>403</v>
      </c>
      <c r="AA114" s="1" t="s">
        <v>403</v>
      </c>
      <c r="AB114" s="1" t="s">
        <v>470</v>
      </c>
      <c r="AC114" s="12">
        <v>43613</v>
      </c>
      <c r="AD114" s="13" t="str">
        <f t="shared" si="9"/>
        <v>ACTIVO CALIFICADO</v>
      </c>
      <c r="AE114" s="11">
        <f t="shared" si="16"/>
        <v>5</v>
      </c>
      <c r="AF114" s="11">
        <f t="shared" si="16"/>
        <v>5</v>
      </c>
      <c r="AG114" s="11">
        <f t="shared" si="16"/>
        <v>5</v>
      </c>
      <c r="AH114" s="11" t="str">
        <f>LOOKUP(U114,Clasifica,'[1]V. Seguridad'!$D$4:$D$18)</f>
        <v>Alto</v>
      </c>
      <c r="AI114" s="11" t="e">
        <f>LOOKUP(V114,HWSW,'[1]V. Seguridad'!$E$22:$E$25)</f>
        <v>#N/A</v>
      </c>
      <c r="AJ114" s="11" t="str">
        <f>LOOKUP(W114,'[1]V. Seguridad'!$C$31:$C$35,'[1]V. Seguridad'!$E$31:$E$35)</f>
        <v>Medio</v>
      </c>
      <c r="AK114" s="11" t="str">
        <f t="shared" si="10"/>
        <v>Bajo</v>
      </c>
      <c r="AL114" s="11">
        <f t="shared" si="17"/>
        <v>3</v>
      </c>
      <c r="AM114" s="11">
        <f t="shared" si="17"/>
        <v>0</v>
      </c>
      <c r="AN114" s="11">
        <f t="shared" si="17"/>
        <v>2</v>
      </c>
      <c r="AO114" s="11">
        <f t="shared" si="17"/>
        <v>1</v>
      </c>
      <c r="AP114" s="11">
        <f>IF(X114="",0,(LOOKUP(X114,Dispo,'[1]V. Seguridad'!$D$41:$D$45)*(LOOKUP(Y114,Tiempo,VTiempo))))</f>
        <v>1.5</v>
      </c>
      <c r="AQ114" s="11">
        <f t="shared" si="11"/>
        <v>3</v>
      </c>
      <c r="AR114" s="14" t="str">
        <f t="shared" si="12"/>
        <v>Alto</v>
      </c>
      <c r="AS114" s="1" t="str">
        <f>LOOKUP(U114,Clasifica,'[1]V. Seguridad'!$F$4:$F$18)</f>
        <v>REVISAR CON JURÍDICA</v>
      </c>
      <c r="AT114" s="1" t="str">
        <f>LOOKUP(U114,'[1]V. Seguridad'!$C$4:$C$18,'[1]V. Seguridad'!$E$4:$E$18)</f>
        <v>Otra norma legal o constitucional</v>
      </c>
      <c r="AU114" s="1" t="str">
        <f t="shared" si="13"/>
        <v>Otra norma legal o constitucional</v>
      </c>
      <c r="AV114" s="1" t="str">
        <f>LOOKUP(U114,'[1]V. Seguridad'!$C$4:$C$18,'[1]V. Seguridad'!$G$4:$G$18)</f>
        <v>REVISAR CON JURÍDICA</v>
      </c>
    </row>
    <row r="115" spans="2:48" ht="75" x14ac:dyDescent="0.25">
      <c r="B115" s="1" t="s">
        <v>108</v>
      </c>
      <c r="C115" s="1" t="s">
        <v>10</v>
      </c>
      <c r="D115" s="1" t="s">
        <v>477</v>
      </c>
      <c r="E115" s="1" t="s">
        <v>455</v>
      </c>
      <c r="F115" s="1" t="s">
        <v>472</v>
      </c>
      <c r="G115" s="1"/>
      <c r="H115" s="1" t="s">
        <v>394</v>
      </c>
      <c r="I115" s="1" t="s">
        <v>161</v>
      </c>
      <c r="J115" s="1" t="s">
        <v>8</v>
      </c>
      <c r="K115" s="1" t="s">
        <v>5</v>
      </c>
      <c r="L115" s="1" t="s">
        <v>15</v>
      </c>
      <c r="M115" s="1" t="s">
        <v>179</v>
      </c>
      <c r="N115" s="1">
        <v>2012</v>
      </c>
      <c r="O115" s="1" t="s">
        <v>395</v>
      </c>
      <c r="P115" s="1" t="s">
        <v>471</v>
      </c>
      <c r="Q115" s="1" t="s">
        <v>457</v>
      </c>
      <c r="R115" s="11" t="s">
        <v>398</v>
      </c>
      <c r="S115" s="11" t="s">
        <v>398</v>
      </c>
      <c r="T115" s="11" t="s">
        <v>398</v>
      </c>
      <c r="U115" s="1" t="s">
        <v>399</v>
      </c>
      <c r="W115" s="1" t="s">
        <v>400</v>
      </c>
      <c r="X115" s="1" t="s">
        <v>406</v>
      </c>
      <c r="Y115" s="1" t="s">
        <v>426</v>
      </c>
      <c r="Z115" s="1" t="s">
        <v>403</v>
      </c>
      <c r="AA115" s="1" t="s">
        <v>403</v>
      </c>
      <c r="AB115" s="1" t="s">
        <v>473</v>
      </c>
      <c r="AC115" s="12">
        <v>43613</v>
      </c>
      <c r="AD115" s="13" t="str">
        <f t="shared" si="9"/>
        <v>ACTIVO CALIFICADO</v>
      </c>
      <c r="AE115" s="11">
        <f t="shared" si="16"/>
        <v>5</v>
      </c>
      <c r="AF115" s="11">
        <f t="shared" si="16"/>
        <v>5</v>
      </c>
      <c r="AG115" s="11">
        <f t="shared" si="16"/>
        <v>5</v>
      </c>
      <c r="AH115" s="11" t="str">
        <f>LOOKUP(U115,Clasifica,'[1]V. Seguridad'!$D$4:$D$18)</f>
        <v>Alto</v>
      </c>
      <c r="AI115" s="11" t="e">
        <f>LOOKUP(V115,HWSW,'[1]V. Seguridad'!$E$22:$E$25)</f>
        <v>#N/A</v>
      </c>
      <c r="AJ115" s="11" t="str">
        <f>LOOKUP(W115,'[1]V. Seguridad'!$C$31:$C$35,'[1]V. Seguridad'!$E$31:$E$35)</f>
        <v>Medio</v>
      </c>
      <c r="AK115" s="11" t="str">
        <f t="shared" si="10"/>
        <v>Bajo</v>
      </c>
      <c r="AL115" s="11">
        <f t="shared" si="17"/>
        <v>3</v>
      </c>
      <c r="AM115" s="11">
        <f t="shared" si="17"/>
        <v>0</v>
      </c>
      <c r="AN115" s="11">
        <f t="shared" si="17"/>
        <v>2</v>
      </c>
      <c r="AO115" s="11">
        <f t="shared" si="17"/>
        <v>1</v>
      </c>
      <c r="AP115" s="11">
        <f>IF(X115="",0,(LOOKUP(X115,Dispo,'[1]V. Seguridad'!$D$41:$D$45)*(LOOKUP(Y115,Tiempo,VTiempo))))</f>
        <v>1.5</v>
      </c>
      <c r="AQ115" s="11">
        <f t="shared" si="11"/>
        <v>3</v>
      </c>
      <c r="AR115" s="14" t="str">
        <f t="shared" si="12"/>
        <v>Alto</v>
      </c>
      <c r="AS115" s="1" t="str">
        <f>LOOKUP(U115,Clasifica,'[1]V. Seguridad'!$F$4:$F$18)</f>
        <v>REVISAR CON JURÍDICA</v>
      </c>
      <c r="AT115" s="1" t="str">
        <f>LOOKUP(U115,'[1]V. Seguridad'!$C$4:$C$18,'[1]V. Seguridad'!$E$4:$E$18)</f>
        <v>Otra norma legal o constitucional</v>
      </c>
      <c r="AU115" s="1" t="str">
        <f t="shared" si="13"/>
        <v>Otra norma legal o constitucional</v>
      </c>
      <c r="AV115" s="1" t="str">
        <f>LOOKUP(U115,'[1]V. Seguridad'!$C$4:$C$18,'[1]V. Seguridad'!$G$4:$G$18)</f>
        <v>REVISAR CON JURÍDICA</v>
      </c>
    </row>
    <row r="116" spans="2:48" ht="75" x14ac:dyDescent="0.25">
      <c r="B116" s="1" t="s">
        <v>108</v>
      </c>
      <c r="C116" s="1" t="s">
        <v>10</v>
      </c>
      <c r="D116" s="1" t="s">
        <v>477</v>
      </c>
      <c r="E116" s="1" t="s">
        <v>455</v>
      </c>
      <c r="F116" s="1" t="s">
        <v>472</v>
      </c>
      <c r="G116" s="1" t="s">
        <v>474</v>
      </c>
      <c r="H116" s="1" t="s">
        <v>394</v>
      </c>
      <c r="I116" s="1" t="s">
        <v>161</v>
      </c>
      <c r="J116" s="1" t="s">
        <v>8</v>
      </c>
      <c r="K116" s="1" t="s">
        <v>5</v>
      </c>
      <c r="L116" s="1" t="s">
        <v>15</v>
      </c>
      <c r="M116" s="1" t="s">
        <v>179</v>
      </c>
      <c r="N116" s="1">
        <v>2012</v>
      </c>
      <c r="O116" s="1" t="s">
        <v>395</v>
      </c>
      <c r="P116" s="1" t="s">
        <v>471</v>
      </c>
      <c r="Q116" s="1" t="s">
        <v>457</v>
      </c>
      <c r="R116" s="11" t="s">
        <v>398</v>
      </c>
      <c r="S116" s="11" t="s">
        <v>398</v>
      </c>
      <c r="T116" s="11" t="s">
        <v>398</v>
      </c>
      <c r="U116" s="1" t="s">
        <v>399</v>
      </c>
      <c r="W116" s="1" t="s">
        <v>400</v>
      </c>
      <c r="X116" s="1" t="s">
        <v>406</v>
      </c>
      <c r="Y116" s="1" t="s">
        <v>426</v>
      </c>
      <c r="Z116" s="1" t="s">
        <v>403</v>
      </c>
      <c r="AA116" s="1" t="s">
        <v>403</v>
      </c>
      <c r="AB116" s="1" t="s">
        <v>473</v>
      </c>
      <c r="AC116" s="12">
        <v>43613</v>
      </c>
      <c r="AD116" s="13" t="str">
        <f t="shared" si="9"/>
        <v>ACTIVO CALIFICADO</v>
      </c>
      <c r="AE116" s="11">
        <f t="shared" si="16"/>
        <v>5</v>
      </c>
      <c r="AF116" s="11">
        <f t="shared" si="16"/>
        <v>5</v>
      </c>
      <c r="AG116" s="11">
        <f t="shared" si="16"/>
        <v>5</v>
      </c>
      <c r="AH116" s="11" t="str">
        <f>LOOKUP(U116,Clasifica,'[1]V. Seguridad'!$D$4:$D$18)</f>
        <v>Alto</v>
      </c>
      <c r="AI116" s="11" t="e">
        <f>LOOKUP(V116,HWSW,'[1]V. Seguridad'!$E$22:$E$25)</f>
        <v>#N/A</v>
      </c>
      <c r="AJ116" s="11" t="str">
        <f>LOOKUP(W116,'[1]V. Seguridad'!$C$31:$C$35,'[1]V. Seguridad'!$E$31:$E$35)</f>
        <v>Medio</v>
      </c>
      <c r="AK116" s="11" t="str">
        <f t="shared" si="10"/>
        <v>Bajo</v>
      </c>
      <c r="AL116" s="11">
        <f t="shared" si="17"/>
        <v>3</v>
      </c>
      <c r="AM116" s="11">
        <f t="shared" si="17"/>
        <v>0</v>
      </c>
      <c r="AN116" s="11">
        <f t="shared" si="17"/>
        <v>2</v>
      </c>
      <c r="AO116" s="11">
        <f t="shared" si="17"/>
        <v>1</v>
      </c>
      <c r="AP116" s="11">
        <f>IF(X116="",0,(LOOKUP(X116,Dispo,'[1]V. Seguridad'!$D$41:$D$45)*(LOOKUP(Y116,Tiempo,VTiempo))))</f>
        <v>1.5</v>
      </c>
      <c r="AQ116" s="11">
        <f t="shared" si="11"/>
        <v>3</v>
      </c>
      <c r="AR116" s="14" t="str">
        <f t="shared" si="12"/>
        <v>Alto</v>
      </c>
      <c r="AS116" s="1" t="str">
        <f>LOOKUP(U116,Clasifica,'[1]V. Seguridad'!$F$4:$F$18)</f>
        <v>REVISAR CON JURÍDICA</v>
      </c>
      <c r="AT116" s="1" t="str">
        <f>LOOKUP(U116,'[1]V. Seguridad'!$C$4:$C$18,'[1]V. Seguridad'!$E$4:$E$18)</f>
        <v>Otra norma legal o constitucional</v>
      </c>
      <c r="AU116" s="1" t="str">
        <f t="shared" si="13"/>
        <v>Otra norma legal o constitucional</v>
      </c>
      <c r="AV116" s="1" t="str">
        <f>LOOKUP(U116,'[1]V. Seguridad'!$C$4:$C$18,'[1]V. Seguridad'!$G$4:$G$18)</f>
        <v>REVISAR CON JURÍDICA</v>
      </c>
    </row>
    <row r="117" spans="2:48" ht="60" x14ac:dyDescent="0.25">
      <c r="B117" s="1" t="s">
        <v>109</v>
      </c>
      <c r="C117" s="1" t="s">
        <v>10</v>
      </c>
      <c r="D117" s="1" t="s">
        <v>477</v>
      </c>
      <c r="E117" s="1" t="s">
        <v>455</v>
      </c>
      <c r="F117" s="1" t="s">
        <v>466</v>
      </c>
      <c r="G117" s="1"/>
      <c r="H117" s="1" t="s">
        <v>394</v>
      </c>
      <c r="I117" s="1" t="s">
        <v>162</v>
      </c>
      <c r="J117" s="1" t="s">
        <v>8</v>
      </c>
      <c r="K117" s="1" t="s">
        <v>5</v>
      </c>
      <c r="L117" s="1" t="s">
        <v>14</v>
      </c>
      <c r="M117" s="1" t="s">
        <v>17</v>
      </c>
      <c r="N117" s="1">
        <v>2012</v>
      </c>
      <c r="O117" s="1" t="s">
        <v>395</v>
      </c>
      <c r="P117" s="1" t="s">
        <v>471</v>
      </c>
      <c r="Q117" s="1" t="s">
        <v>457</v>
      </c>
      <c r="R117" s="11" t="s">
        <v>398</v>
      </c>
      <c r="S117" s="11" t="s">
        <v>398</v>
      </c>
      <c r="T117" s="11" t="s">
        <v>398</v>
      </c>
      <c r="U117" s="1" t="s">
        <v>399</v>
      </c>
      <c r="W117" s="1" t="s">
        <v>400</v>
      </c>
      <c r="X117" s="1" t="s">
        <v>425</v>
      </c>
      <c r="Y117" s="1" t="s">
        <v>408</v>
      </c>
      <c r="Z117" s="1" t="s">
        <v>403</v>
      </c>
      <c r="AA117" s="1" t="s">
        <v>403</v>
      </c>
      <c r="AB117" s="1" t="s">
        <v>470</v>
      </c>
      <c r="AC117" s="12">
        <v>43613</v>
      </c>
      <c r="AD117" s="13" t="str">
        <f t="shared" si="9"/>
        <v>ACTIVO CALIFICADO</v>
      </c>
      <c r="AE117" s="11">
        <f t="shared" si="16"/>
        <v>5</v>
      </c>
      <c r="AF117" s="11">
        <f t="shared" si="16"/>
        <v>5</v>
      </c>
      <c r="AG117" s="11">
        <f t="shared" si="16"/>
        <v>5</v>
      </c>
      <c r="AH117" s="11" t="str">
        <f>LOOKUP(U117,Clasifica,'[1]V. Seguridad'!$D$4:$D$18)</f>
        <v>Alto</v>
      </c>
      <c r="AI117" s="11" t="e">
        <f>LOOKUP(V117,HWSW,'[1]V. Seguridad'!$E$22:$E$25)</f>
        <v>#N/A</v>
      </c>
      <c r="AJ117" s="11" t="str">
        <f>LOOKUP(W117,'[1]V. Seguridad'!$C$31:$C$35,'[1]V. Seguridad'!$E$31:$E$35)</f>
        <v>Medio</v>
      </c>
      <c r="AK117" s="11" t="str">
        <f t="shared" si="10"/>
        <v>Bajo</v>
      </c>
      <c r="AL117" s="11">
        <f t="shared" si="17"/>
        <v>3</v>
      </c>
      <c r="AM117" s="11">
        <f t="shared" si="17"/>
        <v>0</v>
      </c>
      <c r="AN117" s="11">
        <f t="shared" si="17"/>
        <v>2</v>
      </c>
      <c r="AO117" s="11">
        <f t="shared" si="17"/>
        <v>1</v>
      </c>
      <c r="AP117" s="11">
        <f>IF(X117="",0,(LOOKUP(X117,Dispo,'[1]V. Seguridad'!$D$41:$D$45)*(LOOKUP(Y117,Tiempo,VTiempo))))</f>
        <v>1</v>
      </c>
      <c r="AQ117" s="11">
        <f t="shared" si="11"/>
        <v>3</v>
      </c>
      <c r="AR117" s="14" t="str">
        <f t="shared" si="12"/>
        <v>Alto</v>
      </c>
      <c r="AS117" s="1" t="str">
        <f>LOOKUP(U117,Clasifica,'[1]V. Seguridad'!$F$4:$F$18)</f>
        <v>REVISAR CON JURÍDICA</v>
      </c>
      <c r="AT117" s="1" t="str">
        <f>LOOKUP(U117,'[1]V. Seguridad'!$C$4:$C$18,'[1]V. Seguridad'!$E$4:$E$18)</f>
        <v>Otra norma legal o constitucional</v>
      </c>
      <c r="AU117" s="1" t="str">
        <f t="shared" si="13"/>
        <v>Otra norma legal o constitucional</v>
      </c>
      <c r="AV117" s="1" t="str">
        <f>LOOKUP(U117,'[1]V. Seguridad'!$C$4:$C$18,'[1]V. Seguridad'!$G$4:$G$18)</f>
        <v>REVISAR CON JURÍDICA</v>
      </c>
    </row>
    <row r="118" spans="2:48" ht="60" x14ac:dyDescent="0.25">
      <c r="B118" s="1" t="s">
        <v>109</v>
      </c>
      <c r="C118" s="1" t="s">
        <v>10</v>
      </c>
      <c r="D118" s="1" t="s">
        <v>477</v>
      </c>
      <c r="E118" s="1" t="s">
        <v>455</v>
      </c>
      <c r="F118" s="1" t="s">
        <v>472</v>
      </c>
      <c r="G118" s="1"/>
      <c r="H118" s="1" t="s">
        <v>394</v>
      </c>
      <c r="I118" s="1" t="s">
        <v>162</v>
      </c>
      <c r="J118" s="1" t="s">
        <v>8</v>
      </c>
      <c r="K118" s="1" t="s">
        <v>5</v>
      </c>
      <c r="L118" s="1" t="s">
        <v>14</v>
      </c>
      <c r="M118" s="1" t="s">
        <v>17</v>
      </c>
      <c r="N118" s="1">
        <v>2012</v>
      </c>
      <c r="O118" s="1" t="s">
        <v>395</v>
      </c>
      <c r="P118" s="1" t="s">
        <v>471</v>
      </c>
      <c r="Q118" s="1" t="s">
        <v>457</v>
      </c>
      <c r="R118" s="11" t="s">
        <v>398</v>
      </c>
      <c r="S118" s="11" t="s">
        <v>398</v>
      </c>
      <c r="T118" s="11" t="s">
        <v>398</v>
      </c>
      <c r="U118" s="1" t="s">
        <v>399</v>
      </c>
      <c r="W118" s="1" t="s">
        <v>400</v>
      </c>
      <c r="X118" s="1" t="s">
        <v>425</v>
      </c>
      <c r="Y118" s="1" t="s">
        <v>408</v>
      </c>
      <c r="Z118" s="1" t="s">
        <v>403</v>
      </c>
      <c r="AA118" s="1" t="s">
        <v>403</v>
      </c>
      <c r="AB118" s="1" t="s">
        <v>473</v>
      </c>
      <c r="AC118" s="12">
        <v>43613</v>
      </c>
      <c r="AD118" s="13" t="str">
        <f t="shared" si="9"/>
        <v>ACTIVO CALIFICADO</v>
      </c>
      <c r="AE118" s="11">
        <f t="shared" ref="AE118:AG137" si="18">IF(R118="",0,IF(R118="Si",5,IF(R118="Parcialmente",3,0.1)))</f>
        <v>5</v>
      </c>
      <c r="AF118" s="11">
        <f t="shared" si="18"/>
        <v>5</v>
      </c>
      <c r="AG118" s="11">
        <f t="shared" si="18"/>
        <v>5</v>
      </c>
      <c r="AH118" s="11" t="str">
        <f>LOOKUP(U118,Clasifica,'[1]V. Seguridad'!$D$4:$D$18)</f>
        <v>Alto</v>
      </c>
      <c r="AI118" s="11" t="e">
        <f>LOOKUP(V118,HWSW,'[1]V. Seguridad'!$E$22:$E$25)</f>
        <v>#N/A</v>
      </c>
      <c r="AJ118" s="11" t="str">
        <f>LOOKUP(W118,'[1]V. Seguridad'!$C$31:$C$35,'[1]V. Seguridad'!$E$31:$E$35)</f>
        <v>Medio</v>
      </c>
      <c r="AK118" s="11" t="str">
        <f t="shared" si="10"/>
        <v>Bajo</v>
      </c>
      <c r="AL118" s="11">
        <f t="shared" si="17"/>
        <v>3</v>
      </c>
      <c r="AM118" s="11">
        <f t="shared" si="17"/>
        <v>0</v>
      </c>
      <c r="AN118" s="11">
        <f t="shared" si="17"/>
        <v>2</v>
      </c>
      <c r="AO118" s="11">
        <f t="shared" si="17"/>
        <v>1</v>
      </c>
      <c r="AP118" s="11">
        <f>IF(X118="",0,(LOOKUP(X118,Dispo,'[1]V. Seguridad'!$D$41:$D$45)*(LOOKUP(Y118,Tiempo,VTiempo))))</f>
        <v>1</v>
      </c>
      <c r="AQ118" s="11">
        <f t="shared" si="11"/>
        <v>3</v>
      </c>
      <c r="AR118" s="14" t="str">
        <f t="shared" si="12"/>
        <v>Alto</v>
      </c>
      <c r="AS118" s="1" t="str">
        <f>LOOKUP(U118,Clasifica,'[1]V. Seguridad'!$F$4:$F$18)</f>
        <v>REVISAR CON JURÍDICA</v>
      </c>
      <c r="AT118" s="1" t="str">
        <f>LOOKUP(U118,'[1]V. Seguridad'!$C$4:$C$18,'[1]V. Seguridad'!$E$4:$E$18)</f>
        <v>Otra norma legal o constitucional</v>
      </c>
      <c r="AU118" s="1" t="str">
        <f t="shared" si="13"/>
        <v>Otra norma legal o constitucional</v>
      </c>
      <c r="AV118" s="1" t="str">
        <f>LOOKUP(U118,'[1]V. Seguridad'!$C$4:$C$18,'[1]V. Seguridad'!$G$4:$G$18)</f>
        <v>REVISAR CON JURÍDICA</v>
      </c>
    </row>
    <row r="119" spans="2:48" ht="60" x14ac:dyDescent="0.25">
      <c r="B119" s="1" t="s">
        <v>109</v>
      </c>
      <c r="C119" s="1" t="s">
        <v>110</v>
      </c>
      <c r="D119" s="1" t="s">
        <v>477</v>
      </c>
      <c r="E119" s="1" t="s">
        <v>455</v>
      </c>
      <c r="F119" s="1" t="s">
        <v>466</v>
      </c>
      <c r="G119" s="1" t="s">
        <v>475</v>
      </c>
      <c r="H119" s="1" t="s">
        <v>394</v>
      </c>
      <c r="I119" s="1" t="s">
        <v>162</v>
      </c>
      <c r="J119" s="1" t="s">
        <v>8</v>
      </c>
      <c r="K119" s="1" t="s">
        <v>5</v>
      </c>
      <c r="L119" s="1" t="s">
        <v>14</v>
      </c>
      <c r="M119" s="1" t="s">
        <v>17</v>
      </c>
      <c r="N119" s="1">
        <v>2012</v>
      </c>
      <c r="O119" s="1" t="s">
        <v>395</v>
      </c>
      <c r="P119" s="1" t="s">
        <v>471</v>
      </c>
      <c r="Q119" s="1" t="s">
        <v>457</v>
      </c>
      <c r="R119" s="11" t="s">
        <v>398</v>
      </c>
      <c r="S119" s="11" t="s">
        <v>398</v>
      </c>
      <c r="T119" s="11" t="s">
        <v>398</v>
      </c>
      <c r="U119" s="1" t="s">
        <v>399</v>
      </c>
      <c r="W119" s="1" t="s">
        <v>400</v>
      </c>
      <c r="X119" s="1" t="s">
        <v>425</v>
      </c>
      <c r="Y119" s="1" t="s">
        <v>408</v>
      </c>
      <c r="Z119" s="1" t="s">
        <v>403</v>
      </c>
      <c r="AA119" s="1" t="s">
        <v>403</v>
      </c>
      <c r="AB119" s="1" t="s">
        <v>470</v>
      </c>
      <c r="AC119" s="12">
        <v>43613</v>
      </c>
      <c r="AD119" s="13" t="str">
        <f t="shared" si="9"/>
        <v>ACTIVO CALIFICADO</v>
      </c>
      <c r="AE119" s="11">
        <f t="shared" si="18"/>
        <v>5</v>
      </c>
      <c r="AF119" s="11">
        <f t="shared" si="18"/>
        <v>5</v>
      </c>
      <c r="AG119" s="11">
        <f t="shared" si="18"/>
        <v>5</v>
      </c>
      <c r="AH119" s="11" t="str">
        <f>LOOKUP(U119,Clasifica,'[1]V. Seguridad'!$D$4:$D$18)</f>
        <v>Alto</v>
      </c>
      <c r="AI119" s="11" t="e">
        <f>LOOKUP(V119,HWSW,'[1]V. Seguridad'!$E$22:$E$25)</f>
        <v>#N/A</v>
      </c>
      <c r="AJ119" s="11" t="str">
        <f>LOOKUP(W119,'[1]V. Seguridad'!$C$31:$C$35,'[1]V. Seguridad'!$E$31:$E$35)</f>
        <v>Medio</v>
      </c>
      <c r="AK119" s="11" t="str">
        <f t="shared" si="10"/>
        <v>Bajo</v>
      </c>
      <c r="AL119" s="11">
        <f t="shared" si="17"/>
        <v>3</v>
      </c>
      <c r="AM119" s="11">
        <f t="shared" si="17"/>
        <v>0</v>
      </c>
      <c r="AN119" s="11">
        <f t="shared" si="17"/>
        <v>2</v>
      </c>
      <c r="AO119" s="11">
        <f t="shared" si="17"/>
        <v>1</v>
      </c>
      <c r="AP119" s="11">
        <f>IF(X119="",0,(LOOKUP(X119,Dispo,'[1]V. Seguridad'!$D$41:$D$45)*(LOOKUP(Y119,Tiempo,VTiempo))))</f>
        <v>1</v>
      </c>
      <c r="AQ119" s="11">
        <f t="shared" si="11"/>
        <v>3</v>
      </c>
      <c r="AR119" s="14" t="str">
        <f t="shared" si="12"/>
        <v>Alto</v>
      </c>
      <c r="AS119" s="1" t="str">
        <f>LOOKUP(U119,Clasifica,'[1]V. Seguridad'!$F$4:$F$18)</f>
        <v>REVISAR CON JURÍDICA</v>
      </c>
      <c r="AT119" s="1" t="str">
        <f>LOOKUP(U119,'[1]V. Seguridad'!$C$4:$C$18,'[1]V. Seguridad'!$E$4:$E$18)</f>
        <v>Otra norma legal o constitucional</v>
      </c>
      <c r="AU119" s="1" t="str">
        <f t="shared" si="13"/>
        <v>Otra norma legal o constitucional</v>
      </c>
      <c r="AV119" s="1" t="str">
        <f>LOOKUP(U119,'[1]V. Seguridad'!$C$4:$C$18,'[1]V. Seguridad'!$G$4:$G$18)</f>
        <v>REVISAR CON JURÍDICA</v>
      </c>
    </row>
    <row r="120" spans="2:48" ht="60" x14ac:dyDescent="0.25">
      <c r="B120" s="1" t="s">
        <v>111</v>
      </c>
      <c r="C120" s="1" t="s">
        <v>27</v>
      </c>
      <c r="D120" s="1" t="s">
        <v>477</v>
      </c>
      <c r="E120" s="1" t="s">
        <v>455</v>
      </c>
      <c r="F120" s="1" t="s">
        <v>466</v>
      </c>
      <c r="G120" s="1"/>
      <c r="H120" s="1" t="s">
        <v>394</v>
      </c>
      <c r="I120" s="1" t="s">
        <v>163</v>
      </c>
      <c r="J120" s="1" t="s">
        <v>8</v>
      </c>
      <c r="K120" s="1" t="s">
        <v>5</v>
      </c>
      <c r="L120" s="1" t="s">
        <v>15</v>
      </c>
      <c r="M120" s="1" t="s">
        <v>17</v>
      </c>
      <c r="N120" s="1">
        <v>2012</v>
      </c>
      <c r="O120" s="1" t="s">
        <v>405</v>
      </c>
      <c r="P120" s="1" t="s">
        <v>471</v>
      </c>
      <c r="Q120" s="1" t="s">
        <v>457</v>
      </c>
      <c r="R120" s="11" t="s">
        <v>398</v>
      </c>
      <c r="S120" s="11" t="s">
        <v>398</v>
      </c>
      <c r="T120" s="11" t="s">
        <v>398</v>
      </c>
      <c r="U120" s="1" t="s">
        <v>399</v>
      </c>
      <c r="W120" s="1" t="s">
        <v>400</v>
      </c>
      <c r="X120" s="1" t="s">
        <v>410</v>
      </c>
      <c r="Y120" s="1" t="s">
        <v>426</v>
      </c>
      <c r="Z120" s="1" t="s">
        <v>403</v>
      </c>
      <c r="AA120" s="1" t="s">
        <v>403</v>
      </c>
      <c r="AB120" s="1" t="s">
        <v>470</v>
      </c>
      <c r="AC120" s="12">
        <v>43613</v>
      </c>
      <c r="AD120" s="13" t="str">
        <f t="shared" si="9"/>
        <v>ACTIVO CALIFICADO</v>
      </c>
      <c r="AE120" s="11">
        <f t="shared" si="18"/>
        <v>5</v>
      </c>
      <c r="AF120" s="11">
        <f t="shared" si="18"/>
        <v>5</v>
      </c>
      <c r="AG120" s="11">
        <f t="shared" si="18"/>
        <v>5</v>
      </c>
      <c r="AH120" s="11" t="str">
        <f>LOOKUP(U120,Clasifica,'[1]V. Seguridad'!$D$4:$D$18)</f>
        <v>Alto</v>
      </c>
      <c r="AI120" s="11" t="e">
        <f>LOOKUP(V120,HWSW,'[1]V. Seguridad'!$E$22:$E$25)</f>
        <v>#N/A</v>
      </c>
      <c r="AJ120" s="11" t="str">
        <f>LOOKUP(W120,'[1]V. Seguridad'!$C$31:$C$35,'[1]V. Seguridad'!$E$31:$E$35)</f>
        <v>Medio</v>
      </c>
      <c r="AK120" s="11" t="str">
        <f t="shared" si="10"/>
        <v>Medio</v>
      </c>
      <c r="AL120" s="11">
        <f t="shared" si="17"/>
        <v>3</v>
      </c>
      <c r="AM120" s="11">
        <f t="shared" si="17"/>
        <v>0</v>
      </c>
      <c r="AN120" s="11">
        <f t="shared" si="17"/>
        <v>2</v>
      </c>
      <c r="AO120" s="11">
        <f t="shared" si="17"/>
        <v>2</v>
      </c>
      <c r="AP120" s="11">
        <f>IF(X120="",0,(LOOKUP(X120,Dispo,'[1]V. Seguridad'!$D$41:$D$45)*(LOOKUP(Y120,Tiempo,VTiempo))))</f>
        <v>2.25</v>
      </c>
      <c r="AQ120" s="11">
        <f t="shared" si="11"/>
        <v>3</v>
      </c>
      <c r="AR120" s="14" t="str">
        <f t="shared" si="12"/>
        <v>Alto</v>
      </c>
      <c r="AS120" s="1" t="str">
        <f>LOOKUP(U120,Clasifica,'[1]V. Seguridad'!$F$4:$F$18)</f>
        <v>REVISAR CON JURÍDICA</v>
      </c>
      <c r="AT120" s="1" t="str">
        <f>LOOKUP(U120,'[1]V. Seguridad'!$C$4:$C$18,'[1]V. Seguridad'!$E$4:$E$18)</f>
        <v>Otra norma legal o constitucional</v>
      </c>
      <c r="AU120" s="1" t="str">
        <f t="shared" si="13"/>
        <v>Otra norma legal o constitucional</v>
      </c>
      <c r="AV120" s="1" t="str">
        <f>LOOKUP(U120,'[1]V. Seguridad'!$C$4:$C$18,'[1]V. Seguridad'!$G$4:$G$18)</f>
        <v>REVISAR CON JURÍDICA</v>
      </c>
    </row>
    <row r="121" spans="2:48" ht="60" x14ac:dyDescent="0.25">
      <c r="B121" s="1" t="s">
        <v>112</v>
      </c>
      <c r="C121" s="1" t="s">
        <v>27</v>
      </c>
      <c r="D121" s="1" t="s">
        <v>477</v>
      </c>
      <c r="E121" s="1" t="s">
        <v>455</v>
      </c>
      <c r="F121" s="1" t="s">
        <v>466</v>
      </c>
      <c r="G121" s="1"/>
      <c r="H121" s="1" t="s">
        <v>394</v>
      </c>
      <c r="I121" s="1" t="s">
        <v>164</v>
      </c>
      <c r="J121" s="1" t="s">
        <v>8</v>
      </c>
      <c r="K121" s="1" t="s">
        <v>5</v>
      </c>
      <c r="L121" s="1" t="s">
        <v>15</v>
      </c>
      <c r="M121" s="1" t="s">
        <v>17</v>
      </c>
      <c r="N121" s="1">
        <v>2012</v>
      </c>
      <c r="O121" s="1" t="s">
        <v>405</v>
      </c>
      <c r="P121" s="1" t="s">
        <v>471</v>
      </c>
      <c r="Q121" s="1" t="s">
        <v>457</v>
      </c>
      <c r="R121" s="11" t="s">
        <v>398</v>
      </c>
      <c r="S121" s="11" t="s">
        <v>398</v>
      </c>
      <c r="T121" s="11" t="s">
        <v>398</v>
      </c>
      <c r="U121" s="1" t="s">
        <v>399</v>
      </c>
      <c r="W121" s="1" t="s">
        <v>400</v>
      </c>
      <c r="X121" s="1" t="s">
        <v>410</v>
      </c>
      <c r="Y121" s="1" t="s">
        <v>426</v>
      </c>
      <c r="Z121" s="1" t="s">
        <v>403</v>
      </c>
      <c r="AA121" s="1" t="s">
        <v>403</v>
      </c>
      <c r="AB121" s="1" t="s">
        <v>470</v>
      </c>
      <c r="AC121" s="12">
        <v>43613</v>
      </c>
      <c r="AD121" s="13" t="str">
        <f t="shared" si="9"/>
        <v>ACTIVO CALIFICADO</v>
      </c>
      <c r="AE121" s="11">
        <f t="shared" si="18"/>
        <v>5</v>
      </c>
      <c r="AF121" s="11">
        <f t="shared" si="18"/>
        <v>5</v>
      </c>
      <c r="AG121" s="11">
        <f t="shared" si="18"/>
        <v>5</v>
      </c>
      <c r="AH121" s="11" t="str">
        <f>LOOKUP(U121,Clasifica,'[1]V. Seguridad'!$D$4:$D$18)</f>
        <v>Alto</v>
      </c>
      <c r="AI121" s="11" t="e">
        <f>LOOKUP(V121,HWSW,'[1]V. Seguridad'!$E$22:$E$25)</f>
        <v>#N/A</v>
      </c>
      <c r="AJ121" s="11" t="str">
        <f>LOOKUP(W121,'[1]V. Seguridad'!$C$31:$C$35,'[1]V. Seguridad'!$E$31:$E$35)</f>
        <v>Medio</v>
      </c>
      <c r="AK121" s="11" t="str">
        <f t="shared" si="10"/>
        <v>Medio</v>
      </c>
      <c r="AL121" s="11">
        <f t="shared" si="17"/>
        <v>3</v>
      </c>
      <c r="AM121" s="11">
        <f t="shared" si="17"/>
        <v>0</v>
      </c>
      <c r="AN121" s="11">
        <f t="shared" si="17"/>
        <v>2</v>
      </c>
      <c r="AO121" s="11">
        <f t="shared" si="17"/>
        <v>2</v>
      </c>
      <c r="AP121" s="11">
        <f>IF(X121="",0,(LOOKUP(X121,Dispo,'[1]V. Seguridad'!$D$41:$D$45)*(LOOKUP(Y121,Tiempo,VTiempo))))</f>
        <v>2.25</v>
      </c>
      <c r="AQ121" s="11">
        <f t="shared" si="11"/>
        <v>3</v>
      </c>
      <c r="AR121" s="14" t="str">
        <f t="shared" si="12"/>
        <v>Alto</v>
      </c>
      <c r="AS121" s="1" t="str">
        <f>LOOKUP(U121,Clasifica,'[1]V. Seguridad'!$F$4:$F$18)</f>
        <v>REVISAR CON JURÍDICA</v>
      </c>
      <c r="AT121" s="1" t="str">
        <f>LOOKUP(U121,'[1]V. Seguridad'!$C$4:$C$18,'[1]V. Seguridad'!$E$4:$E$18)</f>
        <v>Otra norma legal o constitucional</v>
      </c>
      <c r="AU121" s="1" t="str">
        <f t="shared" si="13"/>
        <v>Otra norma legal o constitucional</v>
      </c>
      <c r="AV121" s="1" t="str">
        <f>LOOKUP(U121,'[1]V. Seguridad'!$C$4:$C$18,'[1]V. Seguridad'!$G$4:$G$18)</f>
        <v>REVISAR CON JURÍDICA</v>
      </c>
    </row>
    <row r="122" spans="2:48" ht="60" x14ac:dyDescent="0.25">
      <c r="B122" s="1" t="s">
        <v>113</v>
      </c>
      <c r="C122" s="1" t="s">
        <v>27</v>
      </c>
      <c r="D122" s="1" t="s">
        <v>477</v>
      </c>
      <c r="E122" s="1" t="s">
        <v>455</v>
      </c>
      <c r="F122" s="1" t="s">
        <v>466</v>
      </c>
      <c r="G122" s="1"/>
      <c r="H122" s="1" t="s">
        <v>394</v>
      </c>
      <c r="I122" s="1" t="s">
        <v>165</v>
      </c>
      <c r="J122" s="1" t="s">
        <v>8</v>
      </c>
      <c r="K122" s="1" t="s">
        <v>5</v>
      </c>
      <c r="L122" s="1" t="s">
        <v>15</v>
      </c>
      <c r="M122" s="1" t="s">
        <v>17</v>
      </c>
      <c r="N122" s="1">
        <v>2012</v>
      </c>
      <c r="O122" s="1" t="s">
        <v>395</v>
      </c>
      <c r="P122" s="1" t="s">
        <v>471</v>
      </c>
      <c r="Q122" s="1" t="s">
        <v>457</v>
      </c>
      <c r="R122" s="11" t="s">
        <v>398</v>
      </c>
      <c r="S122" s="11" t="s">
        <v>398</v>
      </c>
      <c r="T122" s="11" t="s">
        <v>398</v>
      </c>
      <c r="U122" s="1" t="s">
        <v>399</v>
      </c>
      <c r="W122" s="1" t="s">
        <v>400</v>
      </c>
      <c r="X122" s="1" t="s">
        <v>410</v>
      </c>
      <c r="Y122" s="1" t="s">
        <v>426</v>
      </c>
      <c r="Z122" s="1" t="s">
        <v>403</v>
      </c>
      <c r="AA122" s="1" t="s">
        <v>403</v>
      </c>
      <c r="AB122" s="1" t="s">
        <v>470</v>
      </c>
      <c r="AC122" s="12">
        <v>43613</v>
      </c>
      <c r="AD122" s="13" t="str">
        <f t="shared" si="9"/>
        <v>ACTIVO CALIFICADO</v>
      </c>
      <c r="AE122" s="11">
        <f t="shared" si="18"/>
        <v>5</v>
      </c>
      <c r="AF122" s="11">
        <f t="shared" si="18"/>
        <v>5</v>
      </c>
      <c r="AG122" s="11">
        <f t="shared" si="18"/>
        <v>5</v>
      </c>
      <c r="AH122" s="11" t="str">
        <f>LOOKUP(U122,Clasifica,'[1]V. Seguridad'!$D$4:$D$18)</f>
        <v>Alto</v>
      </c>
      <c r="AI122" s="11" t="e">
        <f>LOOKUP(V122,HWSW,'[1]V. Seguridad'!$E$22:$E$25)</f>
        <v>#N/A</v>
      </c>
      <c r="AJ122" s="11" t="str">
        <f>LOOKUP(W122,'[1]V. Seguridad'!$C$31:$C$35,'[1]V. Seguridad'!$E$31:$E$35)</f>
        <v>Medio</v>
      </c>
      <c r="AK122" s="11" t="str">
        <f t="shared" si="10"/>
        <v>Medio</v>
      </c>
      <c r="AL122" s="11">
        <f t="shared" si="17"/>
        <v>3</v>
      </c>
      <c r="AM122" s="11">
        <f t="shared" si="17"/>
        <v>0</v>
      </c>
      <c r="AN122" s="11">
        <f t="shared" si="17"/>
        <v>2</v>
      </c>
      <c r="AO122" s="11">
        <f t="shared" si="17"/>
        <v>2</v>
      </c>
      <c r="AP122" s="11">
        <f>IF(X122="",0,(LOOKUP(X122,Dispo,'[1]V. Seguridad'!$D$41:$D$45)*(LOOKUP(Y122,Tiempo,VTiempo))))</f>
        <v>2.25</v>
      </c>
      <c r="AQ122" s="11">
        <f t="shared" si="11"/>
        <v>3</v>
      </c>
      <c r="AR122" s="14" t="str">
        <f t="shared" si="12"/>
        <v>Alto</v>
      </c>
      <c r="AS122" s="1" t="str">
        <f>LOOKUP(U122,Clasifica,'[1]V. Seguridad'!$F$4:$F$18)</f>
        <v>REVISAR CON JURÍDICA</v>
      </c>
      <c r="AT122" s="1" t="str">
        <f>LOOKUP(U122,'[1]V. Seguridad'!$C$4:$C$18,'[1]V. Seguridad'!$E$4:$E$18)</f>
        <v>Otra norma legal o constitucional</v>
      </c>
      <c r="AU122" s="1" t="str">
        <f t="shared" si="13"/>
        <v>Otra norma legal o constitucional</v>
      </c>
      <c r="AV122" s="1" t="str">
        <f>LOOKUP(U122,'[1]V. Seguridad'!$C$4:$C$18,'[1]V. Seguridad'!$G$4:$G$18)</f>
        <v>REVISAR CON JURÍDICA</v>
      </c>
    </row>
    <row r="123" spans="2:48" ht="45" x14ac:dyDescent="0.25">
      <c r="B123" s="1" t="s">
        <v>103</v>
      </c>
      <c r="C123" s="1" t="s">
        <v>104</v>
      </c>
      <c r="D123" s="1" t="s">
        <v>477</v>
      </c>
      <c r="E123" s="1" t="s">
        <v>455</v>
      </c>
      <c r="F123" s="1" t="s">
        <v>472</v>
      </c>
      <c r="G123" s="1" t="s">
        <v>474</v>
      </c>
      <c r="H123" s="1" t="s">
        <v>394</v>
      </c>
      <c r="I123" s="1" t="s">
        <v>166</v>
      </c>
      <c r="J123" s="1" t="s">
        <v>8</v>
      </c>
      <c r="K123" s="1" t="s">
        <v>5</v>
      </c>
      <c r="L123" s="1" t="s">
        <v>15</v>
      </c>
      <c r="M123" s="1" t="s">
        <v>17</v>
      </c>
      <c r="N123" s="1">
        <v>2012</v>
      </c>
      <c r="O123" s="1" t="s">
        <v>440</v>
      </c>
      <c r="P123" s="1" t="s">
        <v>471</v>
      </c>
      <c r="Q123" s="1" t="s">
        <v>457</v>
      </c>
      <c r="R123" s="11" t="s">
        <v>398</v>
      </c>
      <c r="S123" s="11" t="s">
        <v>398</v>
      </c>
      <c r="T123" s="11" t="s">
        <v>398</v>
      </c>
      <c r="U123" s="1" t="s">
        <v>399</v>
      </c>
      <c r="W123" s="1" t="s">
        <v>400</v>
      </c>
      <c r="X123" s="1" t="s">
        <v>401</v>
      </c>
      <c r="Y123" s="1" t="s">
        <v>426</v>
      </c>
      <c r="Z123" s="1" t="s">
        <v>409</v>
      </c>
      <c r="AA123" s="1" t="s">
        <v>409</v>
      </c>
      <c r="AB123" s="1" t="s">
        <v>473</v>
      </c>
      <c r="AC123" s="12">
        <v>43613</v>
      </c>
      <c r="AD123" s="13" t="str">
        <f t="shared" si="9"/>
        <v>ACTIVO CALIFICADO</v>
      </c>
      <c r="AE123" s="11">
        <f t="shared" si="18"/>
        <v>5</v>
      </c>
      <c r="AF123" s="11">
        <f t="shared" si="18"/>
        <v>5</v>
      </c>
      <c r="AG123" s="11">
        <f t="shared" si="18"/>
        <v>5</v>
      </c>
      <c r="AH123" s="11" t="str">
        <f>LOOKUP(U123,Clasifica,'[1]V. Seguridad'!$D$4:$D$18)</f>
        <v>Alto</v>
      </c>
      <c r="AI123" s="11" t="e">
        <f>LOOKUP(V123,HWSW,'[1]V. Seguridad'!$E$22:$E$25)</f>
        <v>#N/A</v>
      </c>
      <c r="AJ123" s="11" t="str">
        <f>LOOKUP(W123,'[1]V. Seguridad'!$C$31:$C$35,'[1]V. Seguridad'!$E$31:$E$35)</f>
        <v>Medio</v>
      </c>
      <c r="AK123" s="11" t="str">
        <f t="shared" si="10"/>
        <v>Medio</v>
      </c>
      <c r="AL123" s="11">
        <f t="shared" si="17"/>
        <v>3</v>
      </c>
      <c r="AM123" s="11">
        <f t="shared" si="17"/>
        <v>0</v>
      </c>
      <c r="AN123" s="11">
        <f t="shared" si="17"/>
        <v>2</v>
      </c>
      <c r="AO123" s="11">
        <f t="shared" si="17"/>
        <v>2</v>
      </c>
      <c r="AP123" s="11">
        <f>IF(X123="",0,(LOOKUP(X123,Dispo,'[1]V. Seguridad'!$D$41:$D$45)*(LOOKUP(Y123,Tiempo,VTiempo))))</f>
        <v>3</v>
      </c>
      <c r="AQ123" s="11">
        <f t="shared" si="11"/>
        <v>3</v>
      </c>
      <c r="AR123" s="14" t="str">
        <f t="shared" si="12"/>
        <v>Alto</v>
      </c>
      <c r="AS123" s="1" t="str">
        <f>LOOKUP(U123,Clasifica,'[1]V. Seguridad'!$F$4:$F$18)</f>
        <v>REVISAR CON JURÍDICA</v>
      </c>
      <c r="AT123" s="1" t="str">
        <f>LOOKUP(U123,'[1]V. Seguridad'!$C$4:$C$18,'[1]V. Seguridad'!$E$4:$E$18)</f>
        <v>Otra norma legal o constitucional</v>
      </c>
      <c r="AU123" s="1" t="str">
        <f t="shared" si="13"/>
        <v>Otra norma legal o constitucional</v>
      </c>
      <c r="AV123" s="1" t="str">
        <f>LOOKUP(U123,'[1]V. Seguridad'!$C$4:$C$18,'[1]V. Seguridad'!$G$4:$G$18)</f>
        <v>REVISAR CON JURÍDICA</v>
      </c>
    </row>
    <row r="124" spans="2:48" ht="105" customHeight="1" x14ac:dyDescent="0.25">
      <c r="B124" s="1" t="s">
        <v>215</v>
      </c>
      <c r="C124" s="1" t="s">
        <v>217</v>
      </c>
      <c r="D124" s="1" t="s">
        <v>478</v>
      </c>
      <c r="E124" s="1" t="s">
        <v>392</v>
      </c>
      <c r="F124" s="1" t="s">
        <v>393</v>
      </c>
      <c r="G124" s="1"/>
      <c r="H124" s="1" t="s">
        <v>394</v>
      </c>
      <c r="I124" s="1" t="s">
        <v>218</v>
      </c>
      <c r="J124" s="1" t="s">
        <v>8</v>
      </c>
      <c r="K124" s="1" t="s">
        <v>5</v>
      </c>
      <c r="L124" s="1" t="s">
        <v>15</v>
      </c>
      <c r="M124" s="1" t="s">
        <v>175</v>
      </c>
      <c r="N124" s="1">
        <v>2012</v>
      </c>
      <c r="O124" s="1" t="s">
        <v>395</v>
      </c>
      <c r="P124" s="1" t="s">
        <v>479</v>
      </c>
      <c r="Q124" s="1" t="s">
        <v>479</v>
      </c>
      <c r="R124" s="11" t="s">
        <v>398</v>
      </c>
      <c r="S124" s="11" t="s">
        <v>398</v>
      </c>
      <c r="T124" s="11" t="s">
        <v>398</v>
      </c>
      <c r="U124" s="1" t="s">
        <v>399</v>
      </c>
      <c r="W124" s="1" t="s">
        <v>400</v>
      </c>
      <c r="X124" s="1" t="s">
        <v>406</v>
      </c>
      <c r="Y124" s="1" t="s">
        <v>402</v>
      </c>
      <c r="Z124" s="1" t="s">
        <v>409</v>
      </c>
      <c r="AA124" s="1" t="s">
        <v>409</v>
      </c>
      <c r="AB124" s="1" t="s">
        <v>480</v>
      </c>
      <c r="AC124" s="12">
        <v>43699</v>
      </c>
      <c r="AD124" s="13" t="str">
        <f t="shared" si="9"/>
        <v>ACTIVO CALIFICADO</v>
      </c>
      <c r="AE124" s="11">
        <f t="shared" si="18"/>
        <v>5</v>
      </c>
      <c r="AF124" s="11">
        <f t="shared" si="18"/>
        <v>5</v>
      </c>
      <c r="AG124" s="11">
        <f t="shared" si="18"/>
        <v>5</v>
      </c>
      <c r="AH124" s="11" t="str">
        <f>LOOKUP(U124,Clasifica,'[1]V. Seguridad'!$D$4:$D$18)</f>
        <v>Alto</v>
      </c>
      <c r="AI124" s="11" t="e">
        <f>LOOKUP(V124,HWSW,'[1]V. Seguridad'!$E$22:$E$25)</f>
        <v>#N/A</v>
      </c>
      <c r="AJ124" s="11" t="str">
        <f>LOOKUP(W124,'[1]V. Seguridad'!$C$31:$C$35,'[1]V. Seguridad'!$E$31:$E$35)</f>
        <v>Medio</v>
      </c>
      <c r="AK124" s="11" t="str">
        <f t="shared" si="10"/>
        <v>Bajo</v>
      </c>
      <c r="AL124" s="11">
        <f t="shared" si="17"/>
        <v>3</v>
      </c>
      <c r="AM124" s="11">
        <f t="shared" si="17"/>
        <v>0</v>
      </c>
      <c r="AN124" s="11">
        <f t="shared" si="17"/>
        <v>2</v>
      </c>
      <c r="AO124" s="11">
        <f t="shared" si="17"/>
        <v>1</v>
      </c>
      <c r="AP124" s="11">
        <f>IF(X124="",0,(LOOKUP(X124,Dispo,'[1]V. Seguridad'!$D$41:$D$45)*(LOOKUP(Y124,Tiempo,VTiempo))))</f>
        <v>1.25</v>
      </c>
      <c r="AQ124" s="11">
        <f t="shared" si="11"/>
        <v>3</v>
      </c>
      <c r="AR124" s="14" t="str">
        <f t="shared" si="12"/>
        <v>Alto</v>
      </c>
      <c r="AS124" s="1" t="str">
        <f>LOOKUP(U124,Clasifica,'[1]V. Seguridad'!$F$4:$F$18)</f>
        <v>REVISAR CON JURÍDICA</v>
      </c>
      <c r="AT124" s="1" t="str">
        <f>LOOKUP(U124,'[1]V. Seguridad'!$C$4:$C$18,'[1]V. Seguridad'!$E$4:$E$18)</f>
        <v>Otra norma legal o constitucional</v>
      </c>
      <c r="AU124" s="1" t="str">
        <f t="shared" si="13"/>
        <v>Otra norma legal o constitucional</v>
      </c>
      <c r="AV124" s="1" t="str">
        <f>LOOKUP(U124,'[1]V. Seguridad'!$C$4:$C$18,'[1]V. Seguridad'!$G$4:$G$18)</f>
        <v>REVISAR CON JURÍDICA</v>
      </c>
    </row>
    <row r="125" spans="2:48" ht="60" x14ac:dyDescent="0.25">
      <c r="B125" s="1" t="s">
        <v>216</v>
      </c>
      <c r="C125" s="1" t="s">
        <v>89</v>
      </c>
      <c r="D125" s="1" t="s">
        <v>478</v>
      </c>
      <c r="E125" s="1" t="s">
        <v>392</v>
      </c>
      <c r="F125" s="1" t="s">
        <v>393</v>
      </c>
      <c r="G125" s="1"/>
      <c r="H125" s="1" t="s">
        <v>394</v>
      </c>
      <c r="I125" s="1" t="s">
        <v>219</v>
      </c>
      <c r="J125" s="1" t="s">
        <v>8</v>
      </c>
      <c r="K125" s="1" t="s">
        <v>5</v>
      </c>
      <c r="L125" s="1" t="s">
        <v>15</v>
      </c>
      <c r="M125" s="1" t="s">
        <v>220</v>
      </c>
      <c r="N125" s="1">
        <v>2008</v>
      </c>
      <c r="O125" s="1" t="s">
        <v>395</v>
      </c>
      <c r="P125" s="1" t="s">
        <v>479</v>
      </c>
      <c r="Q125" s="1" t="s">
        <v>453</v>
      </c>
      <c r="R125" s="11" t="s">
        <v>398</v>
      </c>
      <c r="S125" s="11" t="s">
        <v>398</v>
      </c>
      <c r="T125" s="11" t="s">
        <v>398</v>
      </c>
      <c r="U125" s="1" t="s">
        <v>399</v>
      </c>
      <c r="W125" s="1" t="s">
        <v>400</v>
      </c>
      <c r="X125" s="1" t="s">
        <v>406</v>
      </c>
      <c r="Y125" s="1" t="s">
        <v>402</v>
      </c>
      <c r="Z125" s="1" t="s">
        <v>409</v>
      </c>
      <c r="AA125" s="1" t="s">
        <v>409</v>
      </c>
      <c r="AB125" s="1" t="s">
        <v>480</v>
      </c>
      <c r="AC125" s="12">
        <v>43699</v>
      </c>
      <c r="AD125" s="13" t="str">
        <f t="shared" si="9"/>
        <v>ACTIVO CALIFICADO</v>
      </c>
      <c r="AE125" s="11">
        <f t="shared" si="18"/>
        <v>5</v>
      </c>
      <c r="AF125" s="11">
        <f t="shared" si="18"/>
        <v>5</v>
      </c>
      <c r="AG125" s="11">
        <f t="shared" si="18"/>
        <v>5</v>
      </c>
      <c r="AH125" s="11" t="str">
        <f>LOOKUP(U125,Clasifica,'[1]V. Seguridad'!$D$4:$D$18)</f>
        <v>Alto</v>
      </c>
      <c r="AI125" s="11" t="e">
        <f>LOOKUP(V125,HWSW,'[1]V. Seguridad'!$E$22:$E$25)</f>
        <v>#N/A</v>
      </c>
      <c r="AJ125" s="11" t="str">
        <f>LOOKUP(W125,'[1]V. Seguridad'!$C$31:$C$35,'[1]V. Seguridad'!$E$31:$E$35)</f>
        <v>Medio</v>
      </c>
      <c r="AK125" s="11" t="str">
        <f t="shared" si="10"/>
        <v>Bajo</v>
      </c>
      <c r="AL125" s="11">
        <f t="shared" si="17"/>
        <v>3</v>
      </c>
      <c r="AM125" s="11">
        <f t="shared" si="17"/>
        <v>0</v>
      </c>
      <c r="AN125" s="11">
        <f t="shared" si="17"/>
        <v>2</v>
      </c>
      <c r="AO125" s="11">
        <f t="shared" si="17"/>
        <v>1</v>
      </c>
      <c r="AP125" s="11">
        <f>IF(X125="",0,(LOOKUP(X125,Dispo,'[1]V. Seguridad'!$D$41:$D$45)*(LOOKUP(Y125,Tiempo,VTiempo))))</f>
        <v>1.25</v>
      </c>
      <c r="AQ125" s="11">
        <f t="shared" si="11"/>
        <v>3</v>
      </c>
      <c r="AR125" s="14" t="str">
        <f t="shared" si="12"/>
        <v>Alto</v>
      </c>
      <c r="AS125" s="1" t="str">
        <f>LOOKUP(U125,Clasifica,'[1]V. Seguridad'!$F$4:$F$18)</f>
        <v>REVISAR CON JURÍDICA</v>
      </c>
      <c r="AT125" s="1" t="str">
        <f>LOOKUP(U125,'[1]V. Seguridad'!$C$4:$C$18,'[1]V. Seguridad'!$E$4:$E$18)</f>
        <v>Otra norma legal o constitucional</v>
      </c>
      <c r="AU125" s="1" t="str">
        <f t="shared" si="13"/>
        <v>Otra norma legal o constitucional</v>
      </c>
      <c r="AV125" s="1" t="str">
        <f>LOOKUP(U125,'[1]V. Seguridad'!$C$4:$C$18,'[1]V. Seguridad'!$G$4:$G$18)</f>
        <v>REVISAR CON JURÍDICA</v>
      </c>
    </row>
    <row r="126" spans="2:48" ht="45" x14ac:dyDescent="0.25">
      <c r="B126" s="1" t="s">
        <v>223</v>
      </c>
      <c r="C126" s="1" t="s">
        <v>224</v>
      </c>
      <c r="D126" s="1" t="s">
        <v>391</v>
      </c>
      <c r="E126" s="1" t="s">
        <v>392</v>
      </c>
      <c r="F126" s="1" t="s">
        <v>481</v>
      </c>
      <c r="G126" s="1"/>
      <c r="H126" s="1" t="s">
        <v>394</v>
      </c>
      <c r="I126" s="1" t="s">
        <v>338</v>
      </c>
      <c r="J126" s="1" t="s">
        <v>8</v>
      </c>
      <c r="K126" s="1" t="s">
        <v>5</v>
      </c>
      <c r="L126" s="1" t="s">
        <v>15</v>
      </c>
      <c r="M126" s="1" t="s">
        <v>39</v>
      </c>
      <c r="N126" s="1">
        <v>2012</v>
      </c>
      <c r="O126" s="1" t="s">
        <v>395</v>
      </c>
      <c r="P126" s="1" t="s">
        <v>396</v>
      </c>
      <c r="Q126" s="1" t="s">
        <v>417</v>
      </c>
      <c r="R126" s="11" t="s">
        <v>398</v>
      </c>
      <c r="S126" s="11" t="s">
        <v>398</v>
      </c>
      <c r="T126" s="11" t="s">
        <v>398</v>
      </c>
      <c r="U126" s="1" t="s">
        <v>399</v>
      </c>
      <c r="V126" t="s">
        <v>482</v>
      </c>
      <c r="W126" s="1" t="s">
        <v>400</v>
      </c>
      <c r="X126" s="1" t="s">
        <v>406</v>
      </c>
      <c r="Y126" s="1" t="s">
        <v>408</v>
      </c>
      <c r="Z126" s="1" t="s">
        <v>403</v>
      </c>
      <c r="AA126" s="1" t="s">
        <v>403</v>
      </c>
      <c r="AB126" s="1" t="s">
        <v>483</v>
      </c>
      <c r="AC126" s="12">
        <v>43706</v>
      </c>
      <c r="AD126" s="13" t="str">
        <f t="shared" si="9"/>
        <v>ACTIVO CALIFICADO</v>
      </c>
      <c r="AE126" s="11">
        <f t="shared" si="18"/>
        <v>5</v>
      </c>
      <c r="AF126" s="11">
        <f t="shared" si="18"/>
        <v>5</v>
      </c>
      <c r="AG126" s="11">
        <f t="shared" si="18"/>
        <v>5</v>
      </c>
      <c r="AH126" s="11" t="str">
        <f>LOOKUP(U126,Clasifica,'[1]V. Seguridad'!$D$4:$D$18)</f>
        <v>Alto</v>
      </c>
      <c r="AI126" s="11" t="str">
        <f>LOOKUP(V126,HWSW,'[1]V. Seguridad'!$E$22:$E$25)</f>
        <v>Alto</v>
      </c>
      <c r="AJ126" s="11" t="str">
        <f>LOOKUP(W126,'[1]V. Seguridad'!$C$31:$C$35,'[1]V. Seguridad'!$E$31:$E$35)</f>
        <v>Medio</v>
      </c>
      <c r="AK126" s="11" t="str">
        <f t="shared" si="10"/>
        <v>Bajo</v>
      </c>
      <c r="AL126" s="11">
        <f t="shared" si="17"/>
        <v>3</v>
      </c>
      <c r="AM126" s="11">
        <f t="shared" si="17"/>
        <v>3</v>
      </c>
      <c r="AN126" s="11">
        <f t="shared" si="17"/>
        <v>2</v>
      </c>
      <c r="AO126" s="11">
        <f t="shared" si="17"/>
        <v>1</v>
      </c>
      <c r="AP126" s="11">
        <f>IF(X126="",0,(LOOKUP(X126,Dispo,'[1]V. Seguridad'!$D$41:$D$45)*(LOOKUP(Y126,Tiempo,VTiempo))))</f>
        <v>2</v>
      </c>
      <c r="AQ126" s="11">
        <f t="shared" si="11"/>
        <v>3</v>
      </c>
      <c r="AR126" s="14" t="str">
        <f t="shared" si="12"/>
        <v>Alto</v>
      </c>
      <c r="AS126" s="1" t="str">
        <f>LOOKUP(U126,Clasifica,'[1]V. Seguridad'!$F$4:$F$18)</f>
        <v>REVISAR CON JURÍDICA</v>
      </c>
      <c r="AT126" s="1" t="str">
        <f>LOOKUP(U126,'[1]V. Seguridad'!$C$4:$C$18,'[1]V. Seguridad'!$E$4:$E$18)</f>
        <v>Otra norma legal o constitucional</v>
      </c>
      <c r="AU126" s="1" t="str">
        <f t="shared" si="13"/>
        <v>Otra norma legal o constitucional</v>
      </c>
      <c r="AV126" s="1" t="str">
        <f>LOOKUP(U126,'[1]V. Seguridad'!$C$4:$C$18,'[1]V. Seguridad'!$G$4:$G$18)</f>
        <v>REVISAR CON JURÍDICA</v>
      </c>
    </row>
    <row r="127" spans="2:48" ht="45" x14ac:dyDescent="0.25">
      <c r="B127" s="1" t="s">
        <v>19</v>
      </c>
      <c r="C127" s="1" t="s">
        <v>10</v>
      </c>
      <c r="D127" s="1" t="s">
        <v>391</v>
      </c>
      <c r="E127" s="1" t="s">
        <v>392</v>
      </c>
      <c r="F127" s="1" t="s">
        <v>481</v>
      </c>
      <c r="G127" s="1"/>
      <c r="H127" s="1" t="s">
        <v>394</v>
      </c>
      <c r="I127" s="1" t="s">
        <v>30</v>
      </c>
      <c r="J127" s="1" t="s">
        <v>8</v>
      </c>
      <c r="K127" s="1" t="s">
        <v>5</v>
      </c>
      <c r="L127" s="1" t="s">
        <v>15</v>
      </c>
      <c r="M127" s="1" t="s">
        <v>17</v>
      </c>
      <c r="N127" s="1">
        <v>2012</v>
      </c>
      <c r="O127" s="1" t="s">
        <v>395</v>
      </c>
      <c r="P127" s="1" t="s">
        <v>396</v>
      </c>
      <c r="Q127" s="1" t="s">
        <v>417</v>
      </c>
      <c r="R127" s="11" t="s">
        <v>398</v>
      </c>
      <c r="S127" s="11" t="s">
        <v>398</v>
      </c>
      <c r="T127" s="11" t="s">
        <v>398</v>
      </c>
      <c r="U127" s="1" t="s">
        <v>399</v>
      </c>
      <c r="V127" t="s">
        <v>482</v>
      </c>
      <c r="W127" s="1" t="s">
        <v>400</v>
      </c>
      <c r="X127" s="1" t="s">
        <v>410</v>
      </c>
      <c r="Y127" s="1" t="s">
        <v>423</v>
      </c>
      <c r="Z127" s="1" t="s">
        <v>403</v>
      </c>
      <c r="AA127" s="1" t="s">
        <v>403</v>
      </c>
      <c r="AB127" s="1" t="s">
        <v>483</v>
      </c>
      <c r="AC127" s="12">
        <v>43706</v>
      </c>
      <c r="AD127" s="13" t="str">
        <f t="shared" si="9"/>
        <v>ACTIVO CALIFICADO</v>
      </c>
      <c r="AE127" s="11">
        <f t="shared" si="18"/>
        <v>5</v>
      </c>
      <c r="AF127" s="11">
        <f t="shared" si="18"/>
        <v>5</v>
      </c>
      <c r="AG127" s="11">
        <f t="shared" si="18"/>
        <v>5</v>
      </c>
      <c r="AH127" s="11" t="str">
        <f>LOOKUP(U127,Clasifica,'[1]V. Seguridad'!$D$4:$D$18)</f>
        <v>Alto</v>
      </c>
      <c r="AI127" s="11" t="str">
        <f>LOOKUP(V127,HWSW,'[1]V. Seguridad'!$E$22:$E$25)</f>
        <v>Alto</v>
      </c>
      <c r="AJ127" s="11" t="str">
        <f>LOOKUP(W127,'[1]V. Seguridad'!$C$31:$C$35,'[1]V. Seguridad'!$E$31:$E$35)</f>
        <v>Medio</v>
      </c>
      <c r="AK127" s="11" t="str">
        <f t="shared" si="10"/>
        <v>Alto</v>
      </c>
      <c r="AL127" s="11">
        <f t="shared" si="17"/>
        <v>3</v>
      </c>
      <c r="AM127" s="11">
        <f t="shared" si="17"/>
        <v>3</v>
      </c>
      <c r="AN127" s="11">
        <f t="shared" si="17"/>
        <v>2</v>
      </c>
      <c r="AO127" s="11">
        <f t="shared" si="17"/>
        <v>3</v>
      </c>
      <c r="AP127" s="11">
        <f>IF(X127="",0,(LOOKUP(X127,Dispo,'[1]V. Seguridad'!$D$41:$D$45)*(LOOKUP(Y127,Tiempo,VTiempo))))</f>
        <v>3.375</v>
      </c>
      <c r="AQ127" s="11">
        <f t="shared" si="11"/>
        <v>3</v>
      </c>
      <c r="AR127" s="14" t="str">
        <f t="shared" si="12"/>
        <v>Alto</v>
      </c>
      <c r="AS127" s="1" t="str">
        <f>LOOKUP(U127,Clasifica,'[1]V. Seguridad'!$F$4:$F$18)</f>
        <v>REVISAR CON JURÍDICA</v>
      </c>
      <c r="AT127" s="1" t="str">
        <f>LOOKUP(U127,'[1]V. Seguridad'!$C$4:$C$18,'[1]V. Seguridad'!$E$4:$E$18)</f>
        <v>Otra norma legal o constitucional</v>
      </c>
      <c r="AU127" s="1" t="str">
        <f t="shared" si="13"/>
        <v>Otra norma legal o constitucional</v>
      </c>
      <c r="AV127" s="1" t="str">
        <f>LOOKUP(U127,'[1]V. Seguridad'!$C$4:$C$18,'[1]V. Seguridad'!$G$4:$G$18)</f>
        <v>REVISAR CON JURÍDICA</v>
      </c>
    </row>
    <row r="128" spans="2:48" ht="68.25" customHeight="1" x14ac:dyDescent="0.25">
      <c r="B128" s="1" t="s">
        <v>225</v>
      </c>
      <c r="C128" s="1" t="s">
        <v>106</v>
      </c>
      <c r="D128" s="1" t="s">
        <v>391</v>
      </c>
      <c r="E128" s="1" t="s">
        <v>392</v>
      </c>
      <c r="F128" s="1" t="s">
        <v>481</v>
      </c>
      <c r="G128" s="1"/>
      <c r="H128" s="1" t="s">
        <v>394</v>
      </c>
      <c r="I128" s="1" t="s">
        <v>339</v>
      </c>
      <c r="J128" s="1" t="s">
        <v>8</v>
      </c>
      <c r="K128" s="1" t="s">
        <v>5</v>
      </c>
      <c r="L128" s="1" t="s">
        <v>15</v>
      </c>
      <c r="M128" s="1" t="s">
        <v>17</v>
      </c>
      <c r="N128" s="1">
        <v>2012</v>
      </c>
      <c r="O128" s="1" t="s">
        <v>395</v>
      </c>
      <c r="P128" s="1" t="s">
        <v>396</v>
      </c>
      <c r="Q128" s="1" t="s">
        <v>417</v>
      </c>
      <c r="R128" s="11" t="s">
        <v>398</v>
      </c>
      <c r="S128" s="11" t="s">
        <v>398</v>
      </c>
      <c r="T128" s="11" t="s">
        <v>398</v>
      </c>
      <c r="U128" s="1" t="s">
        <v>399</v>
      </c>
      <c r="W128" s="1" t="s">
        <v>400</v>
      </c>
      <c r="X128" s="1" t="s">
        <v>406</v>
      </c>
      <c r="Y128" s="1" t="s">
        <v>408</v>
      </c>
      <c r="Z128" s="1" t="s">
        <v>403</v>
      </c>
      <c r="AA128" s="1" t="s">
        <v>403</v>
      </c>
      <c r="AB128" s="1" t="s">
        <v>483</v>
      </c>
      <c r="AC128" s="12">
        <v>43706</v>
      </c>
      <c r="AD128" s="13" t="str">
        <f t="shared" si="9"/>
        <v>ACTIVO CALIFICADO</v>
      </c>
      <c r="AE128" s="11">
        <f t="shared" si="18"/>
        <v>5</v>
      </c>
      <c r="AF128" s="11">
        <f t="shared" si="18"/>
        <v>5</v>
      </c>
      <c r="AG128" s="11">
        <f t="shared" si="18"/>
        <v>5</v>
      </c>
      <c r="AH128" s="11" t="str">
        <f>LOOKUP(U128,Clasifica,'[1]V. Seguridad'!$D$4:$D$18)</f>
        <v>Alto</v>
      </c>
      <c r="AI128" s="11" t="e">
        <f>LOOKUP(V128,HWSW,'[1]V. Seguridad'!$E$22:$E$25)</f>
        <v>#N/A</v>
      </c>
      <c r="AJ128" s="11" t="str">
        <f>LOOKUP(W128,'[1]V. Seguridad'!$C$31:$C$35,'[1]V. Seguridad'!$E$31:$E$35)</f>
        <v>Medio</v>
      </c>
      <c r="AK128" s="11" t="str">
        <f t="shared" si="10"/>
        <v>Bajo</v>
      </c>
      <c r="AL128" s="11">
        <f t="shared" si="17"/>
        <v>3</v>
      </c>
      <c r="AM128" s="11">
        <f t="shared" si="17"/>
        <v>0</v>
      </c>
      <c r="AN128" s="11">
        <f t="shared" si="17"/>
        <v>2</v>
      </c>
      <c r="AO128" s="11">
        <f t="shared" si="17"/>
        <v>1</v>
      </c>
      <c r="AP128" s="11">
        <f>IF(X128="",0,(LOOKUP(X128,Dispo,'[1]V. Seguridad'!$D$41:$D$45)*(LOOKUP(Y128,Tiempo,VTiempo))))</f>
        <v>2</v>
      </c>
      <c r="AQ128" s="11">
        <f t="shared" si="11"/>
        <v>3</v>
      </c>
      <c r="AR128" s="14" t="str">
        <f t="shared" si="12"/>
        <v>Alto</v>
      </c>
      <c r="AS128" s="1" t="str">
        <f>LOOKUP(U128,Clasifica,'[1]V. Seguridad'!$F$4:$F$18)</f>
        <v>REVISAR CON JURÍDICA</v>
      </c>
      <c r="AT128" s="1" t="str">
        <f>LOOKUP(U128,'[1]V. Seguridad'!$C$4:$C$18,'[1]V. Seguridad'!$E$4:$E$18)</f>
        <v>Otra norma legal o constitucional</v>
      </c>
      <c r="AU128" s="1" t="str">
        <f t="shared" si="13"/>
        <v>Otra norma legal o constitucional</v>
      </c>
      <c r="AV128" s="1" t="str">
        <f>LOOKUP(U128,'[1]V. Seguridad'!$C$4:$C$18,'[1]V. Seguridad'!$G$4:$G$18)</f>
        <v>REVISAR CON JURÍDICA</v>
      </c>
    </row>
    <row r="129" spans="2:48" ht="45" x14ac:dyDescent="0.25">
      <c r="B129" s="1" t="s">
        <v>226</v>
      </c>
      <c r="C129" s="1" t="s">
        <v>224</v>
      </c>
      <c r="D129" s="1" t="s">
        <v>391</v>
      </c>
      <c r="E129" s="1" t="s">
        <v>392</v>
      </c>
      <c r="F129" s="1" t="s">
        <v>415</v>
      </c>
      <c r="G129" s="1"/>
      <c r="H129" s="1" t="s">
        <v>394</v>
      </c>
      <c r="I129" s="1" t="s">
        <v>340</v>
      </c>
      <c r="J129" s="1" t="s">
        <v>8</v>
      </c>
      <c r="K129" s="1" t="s">
        <v>5</v>
      </c>
      <c r="L129" s="1" t="s">
        <v>15</v>
      </c>
      <c r="M129" s="1" t="s">
        <v>227</v>
      </c>
      <c r="N129" s="1">
        <v>2012</v>
      </c>
      <c r="O129" s="1" t="s">
        <v>395</v>
      </c>
      <c r="P129" s="1" t="s">
        <v>396</v>
      </c>
      <c r="Q129" s="1" t="s">
        <v>417</v>
      </c>
      <c r="R129" s="11" t="s">
        <v>398</v>
      </c>
      <c r="S129" s="11" t="s">
        <v>398</v>
      </c>
      <c r="T129" s="11" t="s">
        <v>398</v>
      </c>
      <c r="U129" s="1" t="s">
        <v>399</v>
      </c>
      <c r="W129" s="1" t="s">
        <v>400</v>
      </c>
      <c r="X129" s="1" t="s">
        <v>425</v>
      </c>
      <c r="Y129" s="1" t="s">
        <v>408</v>
      </c>
      <c r="Z129" s="1" t="s">
        <v>403</v>
      </c>
      <c r="AA129" s="1" t="s">
        <v>403</v>
      </c>
      <c r="AB129" s="1" t="s">
        <v>483</v>
      </c>
      <c r="AC129" s="12">
        <v>43706</v>
      </c>
      <c r="AD129" s="13" t="str">
        <f t="shared" si="9"/>
        <v>ACTIVO CALIFICADO</v>
      </c>
      <c r="AE129" s="11">
        <f t="shared" si="18"/>
        <v>5</v>
      </c>
      <c r="AF129" s="11">
        <f t="shared" si="18"/>
        <v>5</v>
      </c>
      <c r="AG129" s="11">
        <f t="shared" si="18"/>
        <v>5</v>
      </c>
      <c r="AH129" s="11" t="str">
        <f>LOOKUP(U129,Clasifica,'[1]V. Seguridad'!$D$4:$D$18)</f>
        <v>Alto</v>
      </c>
      <c r="AI129" s="11" t="e">
        <f>LOOKUP(V129,HWSW,'[1]V. Seguridad'!$E$22:$E$25)</f>
        <v>#N/A</v>
      </c>
      <c r="AJ129" s="11" t="str">
        <f>LOOKUP(W129,'[1]V. Seguridad'!$C$31:$C$35,'[1]V. Seguridad'!$E$31:$E$35)</f>
        <v>Medio</v>
      </c>
      <c r="AK129" s="11" t="str">
        <f t="shared" si="10"/>
        <v>Bajo</v>
      </c>
      <c r="AL129" s="11">
        <f t="shared" si="17"/>
        <v>3</v>
      </c>
      <c r="AM129" s="11">
        <f t="shared" si="17"/>
        <v>0</v>
      </c>
      <c r="AN129" s="11">
        <f t="shared" si="17"/>
        <v>2</v>
      </c>
      <c r="AO129" s="11">
        <f t="shared" si="17"/>
        <v>1</v>
      </c>
      <c r="AP129" s="11">
        <f>IF(X129="",0,(LOOKUP(X129,Dispo,'[1]V. Seguridad'!$D$41:$D$45)*(LOOKUP(Y129,Tiempo,VTiempo))))</f>
        <v>1</v>
      </c>
      <c r="AQ129" s="11">
        <f t="shared" si="11"/>
        <v>3</v>
      </c>
      <c r="AR129" s="14" t="str">
        <f t="shared" si="12"/>
        <v>Alto</v>
      </c>
      <c r="AS129" s="1" t="str">
        <f>LOOKUP(U129,Clasifica,'[1]V. Seguridad'!$F$4:$F$18)</f>
        <v>REVISAR CON JURÍDICA</v>
      </c>
      <c r="AT129" s="1" t="str">
        <f>LOOKUP(U129,'[1]V. Seguridad'!$C$4:$C$18,'[1]V. Seguridad'!$E$4:$E$18)</f>
        <v>Otra norma legal o constitucional</v>
      </c>
      <c r="AU129" s="1" t="str">
        <f t="shared" si="13"/>
        <v>Otra norma legal o constitucional</v>
      </c>
      <c r="AV129" s="1" t="str">
        <f>LOOKUP(U129,'[1]V. Seguridad'!$C$4:$C$18,'[1]V. Seguridad'!$G$4:$G$18)</f>
        <v>REVISAR CON JURÍDICA</v>
      </c>
    </row>
    <row r="130" spans="2:48" ht="45" x14ac:dyDescent="0.25">
      <c r="B130" s="1" t="s">
        <v>19</v>
      </c>
      <c r="C130" s="1" t="s">
        <v>10</v>
      </c>
      <c r="D130" s="1" t="s">
        <v>391</v>
      </c>
      <c r="E130" s="1" t="s">
        <v>392</v>
      </c>
      <c r="F130" s="1" t="s">
        <v>415</v>
      </c>
      <c r="G130" s="1"/>
      <c r="H130" s="1" t="s">
        <v>394</v>
      </c>
      <c r="I130" s="1" t="s">
        <v>30</v>
      </c>
      <c r="J130" s="1" t="s">
        <v>8</v>
      </c>
      <c r="K130" s="1" t="s">
        <v>5</v>
      </c>
      <c r="L130" s="1" t="s">
        <v>15</v>
      </c>
      <c r="M130" s="1" t="s">
        <v>17</v>
      </c>
      <c r="N130" s="1">
        <v>2012</v>
      </c>
      <c r="O130" s="1" t="s">
        <v>395</v>
      </c>
      <c r="P130" s="1" t="s">
        <v>396</v>
      </c>
      <c r="Q130" s="1" t="s">
        <v>417</v>
      </c>
      <c r="R130" s="11" t="s">
        <v>398</v>
      </c>
      <c r="S130" s="11" t="s">
        <v>398</v>
      </c>
      <c r="T130" s="11" t="s">
        <v>398</v>
      </c>
      <c r="U130" s="1" t="s">
        <v>399</v>
      </c>
      <c r="W130" s="1" t="s">
        <v>400</v>
      </c>
      <c r="X130" s="1" t="s">
        <v>401</v>
      </c>
      <c r="Y130" s="1" t="s">
        <v>408</v>
      </c>
      <c r="Z130" s="1" t="s">
        <v>403</v>
      </c>
      <c r="AA130" s="1" t="s">
        <v>403</v>
      </c>
      <c r="AB130" s="1" t="s">
        <v>483</v>
      </c>
      <c r="AC130" s="12">
        <v>43706</v>
      </c>
      <c r="AD130" s="13" t="str">
        <f t="shared" si="9"/>
        <v>ACTIVO CALIFICADO</v>
      </c>
      <c r="AE130" s="11">
        <f t="shared" si="18"/>
        <v>5</v>
      </c>
      <c r="AF130" s="11">
        <f t="shared" si="18"/>
        <v>5</v>
      </c>
      <c r="AG130" s="11">
        <f t="shared" si="18"/>
        <v>5</v>
      </c>
      <c r="AH130" s="11" t="str">
        <f>LOOKUP(U130,Clasifica,'[1]V. Seguridad'!$D$4:$D$18)</f>
        <v>Alto</v>
      </c>
      <c r="AI130" s="11" t="e">
        <f>LOOKUP(V130,HWSW,'[1]V. Seguridad'!$E$22:$E$25)</f>
        <v>#N/A</v>
      </c>
      <c r="AJ130" s="11" t="str">
        <f>LOOKUP(W130,'[1]V. Seguridad'!$C$31:$C$35,'[1]V. Seguridad'!$E$31:$E$35)</f>
        <v>Medio</v>
      </c>
      <c r="AK130" s="11" t="str">
        <f t="shared" si="10"/>
        <v>Alto</v>
      </c>
      <c r="AL130" s="11">
        <f t="shared" ref="AL130:AO145" si="19">IF(U130="",0,IF(AH130="Bajo",1,IF(AH130="Medio",2,3)))</f>
        <v>3</v>
      </c>
      <c r="AM130" s="11">
        <f t="shared" si="19"/>
        <v>0</v>
      </c>
      <c r="AN130" s="11">
        <f t="shared" si="19"/>
        <v>2</v>
      </c>
      <c r="AO130" s="11">
        <f t="shared" si="19"/>
        <v>3</v>
      </c>
      <c r="AP130" s="11">
        <f>IF(X130="",0,(LOOKUP(X130,Dispo,'[1]V. Seguridad'!$D$41:$D$45)*(LOOKUP(Y130,Tiempo,VTiempo))))</f>
        <v>4</v>
      </c>
      <c r="AQ130" s="11">
        <f t="shared" si="11"/>
        <v>3</v>
      </c>
      <c r="AR130" s="14" t="str">
        <f t="shared" si="12"/>
        <v>Alto</v>
      </c>
      <c r="AS130" s="1" t="str">
        <f>LOOKUP(U130,Clasifica,'[1]V. Seguridad'!$F$4:$F$18)</f>
        <v>REVISAR CON JURÍDICA</v>
      </c>
      <c r="AT130" s="1" t="str">
        <f>LOOKUP(U130,'[1]V. Seguridad'!$C$4:$C$18,'[1]V. Seguridad'!$E$4:$E$18)</f>
        <v>Otra norma legal o constitucional</v>
      </c>
      <c r="AU130" s="1" t="str">
        <f t="shared" si="13"/>
        <v>Otra norma legal o constitucional</v>
      </c>
      <c r="AV130" s="1" t="str">
        <f>LOOKUP(U130,'[1]V. Seguridad'!$C$4:$C$18,'[1]V. Seguridad'!$G$4:$G$18)</f>
        <v>REVISAR CON JURÍDICA</v>
      </c>
    </row>
    <row r="131" spans="2:48" ht="60" x14ac:dyDescent="0.25">
      <c r="B131" s="1" t="s">
        <v>221</v>
      </c>
      <c r="C131" s="1" t="s">
        <v>10</v>
      </c>
      <c r="D131" s="1" t="s">
        <v>391</v>
      </c>
      <c r="E131" s="1" t="s">
        <v>392</v>
      </c>
      <c r="F131" s="1" t="s">
        <v>415</v>
      </c>
      <c r="G131" s="1"/>
      <c r="H131" s="1" t="s">
        <v>394</v>
      </c>
      <c r="I131" s="1" t="s">
        <v>308</v>
      </c>
      <c r="J131" s="1" t="s">
        <v>8</v>
      </c>
      <c r="K131" s="1" t="s">
        <v>5</v>
      </c>
      <c r="L131" s="1" t="s">
        <v>15</v>
      </c>
      <c r="M131" s="1" t="s">
        <v>17</v>
      </c>
      <c r="N131" s="1">
        <v>2012</v>
      </c>
      <c r="O131" s="1" t="s">
        <v>395</v>
      </c>
      <c r="P131" s="1" t="s">
        <v>396</v>
      </c>
      <c r="Q131" s="1" t="s">
        <v>417</v>
      </c>
      <c r="R131" s="11" t="s">
        <v>398</v>
      </c>
      <c r="S131" s="11" t="s">
        <v>398</v>
      </c>
      <c r="T131" s="11" t="s">
        <v>398</v>
      </c>
      <c r="U131" s="1" t="s">
        <v>399</v>
      </c>
      <c r="W131" s="1" t="s">
        <v>400</v>
      </c>
      <c r="X131" s="1" t="s">
        <v>406</v>
      </c>
      <c r="Y131" s="1" t="s">
        <v>408</v>
      </c>
      <c r="Z131" s="1" t="s">
        <v>403</v>
      </c>
      <c r="AA131" s="1" t="s">
        <v>403</v>
      </c>
      <c r="AB131" s="1" t="s">
        <v>483</v>
      </c>
      <c r="AC131" s="12">
        <v>43706</v>
      </c>
      <c r="AD131" s="13" t="str">
        <f t="shared" si="9"/>
        <v>ACTIVO CALIFICADO</v>
      </c>
      <c r="AE131" s="11">
        <f t="shared" si="18"/>
        <v>5</v>
      </c>
      <c r="AF131" s="11">
        <f t="shared" si="18"/>
        <v>5</v>
      </c>
      <c r="AG131" s="11">
        <f t="shared" si="18"/>
        <v>5</v>
      </c>
      <c r="AH131" s="11" t="str">
        <f>LOOKUP(U131,Clasifica,'[1]V. Seguridad'!$D$4:$D$18)</f>
        <v>Alto</v>
      </c>
      <c r="AI131" s="11" t="e">
        <f>LOOKUP(V131,HWSW,'[1]V. Seguridad'!$E$22:$E$25)</f>
        <v>#N/A</v>
      </c>
      <c r="AJ131" s="11" t="str">
        <f>LOOKUP(W131,'[1]V. Seguridad'!$C$31:$C$35,'[1]V. Seguridad'!$E$31:$E$35)</f>
        <v>Medio</v>
      </c>
      <c r="AK131" s="11" t="str">
        <f t="shared" si="10"/>
        <v>Bajo</v>
      </c>
      <c r="AL131" s="11">
        <f t="shared" si="19"/>
        <v>3</v>
      </c>
      <c r="AM131" s="11">
        <f t="shared" si="19"/>
        <v>0</v>
      </c>
      <c r="AN131" s="11">
        <f t="shared" si="19"/>
        <v>2</v>
      </c>
      <c r="AO131" s="11">
        <f t="shared" si="19"/>
        <v>1</v>
      </c>
      <c r="AP131" s="11">
        <f>IF(X131="",0,(LOOKUP(X131,Dispo,'[1]V. Seguridad'!$D$41:$D$45)*(LOOKUP(Y131,Tiempo,VTiempo))))</f>
        <v>2</v>
      </c>
      <c r="AQ131" s="11">
        <f t="shared" si="11"/>
        <v>3</v>
      </c>
      <c r="AR131" s="14" t="str">
        <f t="shared" si="12"/>
        <v>Alto</v>
      </c>
      <c r="AS131" s="1" t="str">
        <f>LOOKUP(U131,Clasifica,'[1]V. Seguridad'!$F$4:$F$18)</f>
        <v>REVISAR CON JURÍDICA</v>
      </c>
      <c r="AT131" s="1" t="str">
        <f>LOOKUP(U131,'[1]V. Seguridad'!$C$4:$C$18,'[1]V. Seguridad'!$E$4:$E$18)</f>
        <v>Otra norma legal o constitucional</v>
      </c>
      <c r="AU131" s="1" t="str">
        <f t="shared" si="13"/>
        <v>Otra norma legal o constitucional</v>
      </c>
      <c r="AV131" s="1" t="str">
        <f>LOOKUP(U131,'[1]V. Seguridad'!$C$4:$C$18,'[1]V. Seguridad'!$G$4:$G$18)</f>
        <v>REVISAR CON JURÍDICA</v>
      </c>
    </row>
    <row r="132" spans="2:48" ht="60" x14ac:dyDescent="0.25">
      <c r="B132" s="16" t="s">
        <v>252</v>
      </c>
      <c r="C132" s="1" t="s">
        <v>28</v>
      </c>
      <c r="D132" s="1" t="s">
        <v>484</v>
      </c>
      <c r="E132" s="1" t="s">
        <v>414</v>
      </c>
      <c r="F132" s="1" t="s">
        <v>485</v>
      </c>
      <c r="G132" s="1" t="s">
        <v>486</v>
      </c>
      <c r="H132" s="1" t="s">
        <v>394</v>
      </c>
      <c r="I132" s="1" t="s">
        <v>253</v>
      </c>
      <c r="J132" s="1" t="s">
        <v>8</v>
      </c>
      <c r="K132" s="1" t="s">
        <v>5</v>
      </c>
      <c r="L132" s="1" t="s">
        <v>15</v>
      </c>
      <c r="M132" s="1" t="s">
        <v>17</v>
      </c>
      <c r="N132" s="1">
        <v>2012</v>
      </c>
      <c r="O132" s="1" t="s">
        <v>395</v>
      </c>
      <c r="P132" s="1" t="s">
        <v>487</v>
      </c>
      <c r="Q132" s="1" t="s">
        <v>417</v>
      </c>
      <c r="R132" s="11" t="s">
        <v>398</v>
      </c>
      <c r="S132" s="11" t="s">
        <v>398</v>
      </c>
      <c r="T132" s="11" t="s">
        <v>398</v>
      </c>
      <c r="U132" s="1" t="s">
        <v>399</v>
      </c>
      <c r="V132" s="1"/>
      <c r="W132" s="1" t="s">
        <v>400</v>
      </c>
      <c r="X132" s="1" t="s">
        <v>406</v>
      </c>
      <c r="Y132" s="1" t="s">
        <v>402</v>
      </c>
      <c r="Z132" s="1" t="s">
        <v>488</v>
      </c>
      <c r="AA132" s="1" t="s">
        <v>403</v>
      </c>
      <c r="AB132" s="1" t="s">
        <v>489</v>
      </c>
      <c r="AC132" s="12">
        <v>43703</v>
      </c>
      <c r="AD132" s="13" t="str">
        <f t="shared" ref="AD132:AD166" si="20">IF((AE132+AF132+AG132+AL132+AM132+AN132+AO132+AP132)&gt;0,"ACTIVO CALIFICADO","FALTA INFORMACIÓN")</f>
        <v>ACTIVO CALIFICADO</v>
      </c>
      <c r="AE132" s="11">
        <f t="shared" si="18"/>
        <v>5</v>
      </c>
      <c r="AF132" s="11">
        <f t="shared" si="18"/>
        <v>5</v>
      </c>
      <c r="AG132" s="11">
        <f t="shared" si="18"/>
        <v>5</v>
      </c>
      <c r="AH132" s="11" t="str">
        <f>LOOKUP(U132,Clasifica,'[1]V. Seguridad'!$D$4:$D$18)</f>
        <v>Alto</v>
      </c>
      <c r="AI132" s="11" t="e">
        <f>LOOKUP(V132,HWSW,'[1]V. Seguridad'!$E$22:$E$25)</f>
        <v>#N/A</v>
      </c>
      <c r="AJ132" s="11" t="str">
        <f>LOOKUP(W132,'[1]V. Seguridad'!$C$31:$C$35,'[1]V. Seguridad'!$E$31:$E$35)</f>
        <v>Medio</v>
      </c>
      <c r="AK132" s="11" t="str">
        <f t="shared" ref="AK132:AK166" si="21">IF(AND(AP132&gt;=0,AP132&lt;=2),"Bajo",IF(AND(AP132&gt;=2.1,AP132&lt;=3),"Medio",IF(AND(AP132&gt;=3.1,AP132&lt;=5),"Alto")))</f>
        <v>Bajo</v>
      </c>
      <c r="AL132" s="11">
        <f t="shared" si="19"/>
        <v>3</v>
      </c>
      <c r="AM132" s="11">
        <f t="shared" si="19"/>
        <v>0</v>
      </c>
      <c r="AN132" s="11">
        <f t="shared" si="19"/>
        <v>2</v>
      </c>
      <c r="AO132" s="11">
        <f t="shared" si="19"/>
        <v>1</v>
      </c>
      <c r="AP132" s="11">
        <f>IF(X132="",0,(LOOKUP(X132,Dispo,'[1]V. Seguridad'!$D$41:$D$45)*(LOOKUP(Y132,Tiempo,VTiempo))))</f>
        <v>1.25</v>
      </c>
      <c r="AQ132" s="11">
        <f t="shared" ref="AQ132:AQ166" si="22">MAXA(AL132,AN132,AO132,AM132)</f>
        <v>3</v>
      </c>
      <c r="AR132" s="14" t="str">
        <f t="shared" ref="AR132:AR166" si="23">IF(AQ132=1,"Bajo",IF(AQ132=2,"Medio","Alto"))</f>
        <v>Alto</v>
      </c>
      <c r="AS132" s="1" t="str">
        <f>LOOKUP(U132,Clasifica,'[1]V. Seguridad'!$F$4:$F$18)</f>
        <v>REVISAR CON JURÍDICA</v>
      </c>
      <c r="AT132" s="1" t="str">
        <f>LOOKUP(U132,'[1]V. Seguridad'!$C$4:$C$18,'[1]V. Seguridad'!$E$4:$E$18)</f>
        <v>Otra norma legal o constitucional</v>
      </c>
      <c r="AU132" s="1" t="str">
        <f t="shared" ref="AU132:AU166" si="24">AT132</f>
        <v>Otra norma legal o constitucional</v>
      </c>
      <c r="AV132" s="1" t="str">
        <f>LOOKUP(U132,'[1]V. Seguridad'!$C$4:$C$18,'[1]V. Seguridad'!$G$4:$G$18)</f>
        <v>REVISAR CON JURÍDICA</v>
      </c>
    </row>
    <row r="133" spans="2:48" ht="45" x14ac:dyDescent="0.25">
      <c r="B133" s="1" t="s">
        <v>254</v>
      </c>
      <c r="C133" s="1" t="s">
        <v>12</v>
      </c>
      <c r="D133" s="1" t="s">
        <v>490</v>
      </c>
      <c r="E133" s="1" t="s">
        <v>414</v>
      </c>
      <c r="F133" s="1" t="s">
        <v>491</v>
      </c>
      <c r="G133" s="1" t="s">
        <v>7</v>
      </c>
      <c r="H133" s="1" t="s">
        <v>394</v>
      </c>
      <c r="I133" s="1" t="s">
        <v>255</v>
      </c>
      <c r="J133" s="1" t="s">
        <v>8</v>
      </c>
      <c r="K133" s="1" t="s">
        <v>5</v>
      </c>
      <c r="L133" s="1" t="s">
        <v>14</v>
      </c>
      <c r="M133" s="1" t="s">
        <v>17</v>
      </c>
      <c r="N133" s="1">
        <v>2000</v>
      </c>
      <c r="O133" s="1" t="s">
        <v>492</v>
      </c>
      <c r="P133" s="1" t="s">
        <v>493</v>
      </c>
      <c r="Q133" s="1" t="s">
        <v>417</v>
      </c>
      <c r="R133" s="11" t="s">
        <v>398</v>
      </c>
      <c r="S133" s="11" t="s">
        <v>398</v>
      </c>
      <c r="T133" s="11" t="s">
        <v>398</v>
      </c>
      <c r="U133" s="1" t="s">
        <v>399</v>
      </c>
      <c r="V133" s="1" t="s">
        <v>400</v>
      </c>
      <c r="W133" s="1" t="s">
        <v>400</v>
      </c>
      <c r="X133" s="1" t="s">
        <v>410</v>
      </c>
      <c r="Y133" s="1" t="s">
        <v>435</v>
      </c>
      <c r="Z133" s="11"/>
      <c r="AA133" s="1" t="s">
        <v>403</v>
      </c>
      <c r="AB133" s="1" t="s">
        <v>494</v>
      </c>
      <c r="AC133" s="12">
        <v>43971</v>
      </c>
      <c r="AD133" s="13" t="str">
        <f t="shared" si="20"/>
        <v>ACTIVO CALIFICADO</v>
      </c>
      <c r="AE133" s="11">
        <f t="shared" si="18"/>
        <v>5</v>
      </c>
      <c r="AF133" s="11">
        <f t="shared" si="18"/>
        <v>5</v>
      </c>
      <c r="AG133" s="11">
        <f t="shared" si="18"/>
        <v>5</v>
      </c>
      <c r="AH133" s="11" t="str">
        <f>LOOKUP(U133,Clasifica,'[1]V. Seguridad'!$D$4:$D$18)</f>
        <v>Alto</v>
      </c>
      <c r="AI133" s="11" t="str">
        <f>LOOKUP(V133,HWSW,'[1]V. Seguridad'!$E$22:$E$25)</f>
        <v>Bajo</v>
      </c>
      <c r="AJ133" s="11" t="str">
        <f>LOOKUP(W133,'[1]V. Seguridad'!$C$31:$C$35,'[1]V. Seguridad'!$E$31:$E$35)</f>
        <v>Medio</v>
      </c>
      <c r="AK133" s="11" t="str">
        <f t="shared" si="21"/>
        <v>Bajo</v>
      </c>
      <c r="AL133" s="11">
        <f t="shared" si="19"/>
        <v>3</v>
      </c>
      <c r="AM133" s="11">
        <f t="shared" si="19"/>
        <v>1</v>
      </c>
      <c r="AN133" s="11">
        <f t="shared" si="19"/>
        <v>2</v>
      </c>
      <c r="AO133" s="11">
        <f t="shared" si="19"/>
        <v>1</v>
      </c>
      <c r="AP133" s="11">
        <f>IF(X133="",0,(LOOKUP(X133,Dispo,'[1]V. Seguridad'!$D$41:$D$45)*(LOOKUP(Y133,Tiempo,VTiempo))))</f>
        <v>0.375</v>
      </c>
      <c r="AQ133" s="11">
        <f t="shared" si="22"/>
        <v>3</v>
      </c>
      <c r="AR133" s="14" t="str">
        <f t="shared" si="23"/>
        <v>Alto</v>
      </c>
      <c r="AS133" s="1" t="str">
        <f>LOOKUP(U133,Clasifica,'[1]V. Seguridad'!$F$4:$F$18)</f>
        <v>REVISAR CON JURÍDICA</v>
      </c>
      <c r="AT133" s="1" t="str">
        <f>LOOKUP(U133,'[1]V. Seguridad'!$C$4:$C$18,'[1]V. Seguridad'!$E$4:$E$18)</f>
        <v>Otra norma legal o constitucional</v>
      </c>
      <c r="AU133" s="1" t="str">
        <f t="shared" si="24"/>
        <v>Otra norma legal o constitucional</v>
      </c>
      <c r="AV133" s="1" t="str">
        <f>LOOKUP(U133,'[1]V. Seguridad'!$C$4:$C$18,'[1]V. Seguridad'!$G$4:$G$18)</f>
        <v>REVISAR CON JURÍDICA</v>
      </c>
    </row>
    <row r="134" spans="2:48" ht="45" x14ac:dyDescent="0.25">
      <c r="B134" s="1" t="s">
        <v>256</v>
      </c>
      <c r="C134" s="1" t="s">
        <v>257</v>
      </c>
      <c r="D134" s="1" t="s">
        <v>490</v>
      </c>
      <c r="E134" s="1" t="s">
        <v>414</v>
      </c>
      <c r="F134" s="1" t="s">
        <v>491</v>
      </c>
      <c r="G134" s="1" t="s">
        <v>7</v>
      </c>
      <c r="H134" s="1" t="s">
        <v>394</v>
      </c>
      <c r="I134" s="1" t="s">
        <v>258</v>
      </c>
      <c r="J134" s="1" t="s">
        <v>8</v>
      </c>
      <c r="K134" s="1" t="s">
        <v>5</v>
      </c>
      <c r="L134" s="1" t="s">
        <v>259</v>
      </c>
      <c r="M134" s="1" t="s">
        <v>260</v>
      </c>
      <c r="N134" s="1">
        <v>2000</v>
      </c>
      <c r="O134" s="1" t="s">
        <v>492</v>
      </c>
      <c r="P134" s="1" t="s">
        <v>493</v>
      </c>
      <c r="Q134" s="1" t="s">
        <v>417</v>
      </c>
      <c r="R134" s="11" t="s">
        <v>398</v>
      </c>
      <c r="S134" s="11" t="s">
        <v>398</v>
      </c>
      <c r="T134" s="11" t="s">
        <v>398</v>
      </c>
      <c r="U134" s="1" t="s">
        <v>399</v>
      </c>
      <c r="V134" s="1" t="s">
        <v>482</v>
      </c>
      <c r="W134" s="1" t="s">
        <v>400</v>
      </c>
      <c r="X134" s="1" t="s">
        <v>410</v>
      </c>
      <c r="Y134" s="1" t="s">
        <v>435</v>
      </c>
      <c r="Z134" s="11"/>
      <c r="AA134" s="1" t="s">
        <v>403</v>
      </c>
      <c r="AB134" s="1" t="s">
        <v>495</v>
      </c>
      <c r="AC134" s="12">
        <v>43713</v>
      </c>
      <c r="AD134" s="13" t="str">
        <f t="shared" si="20"/>
        <v>ACTIVO CALIFICADO</v>
      </c>
      <c r="AE134" s="11">
        <f t="shared" si="18"/>
        <v>5</v>
      </c>
      <c r="AF134" s="11">
        <f t="shared" si="18"/>
        <v>5</v>
      </c>
      <c r="AG134" s="11">
        <f t="shared" si="18"/>
        <v>5</v>
      </c>
      <c r="AH134" s="11" t="str">
        <f>LOOKUP(U134,Clasifica,'[1]V. Seguridad'!$D$4:$D$18)</f>
        <v>Alto</v>
      </c>
      <c r="AI134" s="11" t="str">
        <f>LOOKUP(V134,HWSW,'[1]V. Seguridad'!$E$22:$E$25)</f>
        <v>Alto</v>
      </c>
      <c r="AJ134" s="11" t="str">
        <f>LOOKUP(W134,'[1]V. Seguridad'!$C$31:$C$35,'[1]V. Seguridad'!$E$31:$E$35)</f>
        <v>Medio</v>
      </c>
      <c r="AK134" s="11" t="str">
        <f t="shared" si="21"/>
        <v>Bajo</v>
      </c>
      <c r="AL134" s="11">
        <f t="shared" si="19"/>
        <v>3</v>
      </c>
      <c r="AM134" s="11">
        <f t="shared" si="19"/>
        <v>3</v>
      </c>
      <c r="AN134" s="11">
        <f t="shared" si="19"/>
        <v>2</v>
      </c>
      <c r="AO134" s="11">
        <f t="shared" si="19"/>
        <v>1</v>
      </c>
      <c r="AP134" s="11">
        <f>IF(X134="",0,(LOOKUP(X134,Dispo,'[1]V. Seguridad'!$D$41:$D$45)*(LOOKUP(Y134,Tiempo,VTiempo))))</f>
        <v>0.375</v>
      </c>
      <c r="AQ134" s="11">
        <f t="shared" si="22"/>
        <v>3</v>
      </c>
      <c r="AR134" s="14" t="str">
        <f t="shared" si="23"/>
        <v>Alto</v>
      </c>
      <c r="AS134" s="1" t="str">
        <f>LOOKUP(U134,Clasifica,'[1]V. Seguridad'!$F$4:$F$18)</f>
        <v>REVISAR CON JURÍDICA</v>
      </c>
      <c r="AT134" s="1" t="str">
        <f>LOOKUP(U134,'[1]V. Seguridad'!$C$4:$C$18,'[1]V. Seguridad'!$E$4:$E$18)</f>
        <v>Otra norma legal o constitucional</v>
      </c>
      <c r="AU134" s="1" t="str">
        <f t="shared" si="24"/>
        <v>Otra norma legal o constitucional</v>
      </c>
      <c r="AV134" s="1" t="str">
        <f>LOOKUP(U134,'[1]V. Seguridad'!$C$4:$C$18,'[1]V. Seguridad'!$G$4:$G$18)</f>
        <v>REVISAR CON JURÍDICA</v>
      </c>
    </row>
    <row r="135" spans="2:48" ht="60" x14ac:dyDescent="0.25">
      <c r="B135" s="1" t="s">
        <v>261</v>
      </c>
      <c r="C135" s="1" t="s">
        <v>250</v>
      </c>
      <c r="D135" s="1" t="s">
        <v>490</v>
      </c>
      <c r="E135" s="1" t="s">
        <v>414</v>
      </c>
      <c r="F135" s="1" t="s">
        <v>491</v>
      </c>
      <c r="G135" s="1" t="s">
        <v>7</v>
      </c>
      <c r="H135" s="1" t="s">
        <v>394</v>
      </c>
      <c r="I135" s="1" t="s">
        <v>262</v>
      </c>
      <c r="J135" s="1" t="s">
        <v>8</v>
      </c>
      <c r="K135" s="1" t="s">
        <v>5</v>
      </c>
      <c r="L135" s="1" t="s">
        <v>14</v>
      </c>
      <c r="M135" s="1" t="s">
        <v>17</v>
      </c>
      <c r="N135" s="1">
        <v>1995</v>
      </c>
      <c r="O135" s="1" t="s">
        <v>428</v>
      </c>
      <c r="P135" s="1" t="s">
        <v>493</v>
      </c>
      <c r="Q135" s="1" t="s">
        <v>496</v>
      </c>
      <c r="R135" s="11" t="s">
        <v>398</v>
      </c>
      <c r="S135" s="11" t="s">
        <v>398</v>
      </c>
      <c r="T135" s="11" t="s">
        <v>398</v>
      </c>
      <c r="U135" s="1" t="s">
        <v>399</v>
      </c>
      <c r="V135" s="1"/>
      <c r="W135" s="1" t="s">
        <v>400</v>
      </c>
      <c r="X135" s="1" t="s">
        <v>401</v>
      </c>
      <c r="Y135" s="1" t="s">
        <v>402</v>
      </c>
      <c r="Z135" s="11"/>
      <c r="AA135" s="1" t="s">
        <v>403</v>
      </c>
      <c r="AB135" s="1" t="s">
        <v>495</v>
      </c>
      <c r="AC135" s="12">
        <v>43713</v>
      </c>
      <c r="AD135" s="13" t="str">
        <f t="shared" si="20"/>
        <v>ACTIVO CALIFICADO</v>
      </c>
      <c r="AE135" s="11">
        <f t="shared" si="18"/>
        <v>5</v>
      </c>
      <c r="AF135" s="11">
        <f t="shared" si="18"/>
        <v>5</v>
      </c>
      <c r="AG135" s="11">
        <f t="shared" si="18"/>
        <v>5</v>
      </c>
      <c r="AH135" s="11" t="str">
        <f>LOOKUP(U135,Clasifica,'[1]V. Seguridad'!$D$4:$D$18)</f>
        <v>Alto</v>
      </c>
      <c r="AI135" s="11" t="e">
        <f>LOOKUP(V135,HWSW,'[1]V. Seguridad'!$E$22:$E$25)</f>
        <v>#N/A</v>
      </c>
      <c r="AJ135" s="11" t="str">
        <f>LOOKUP(W135,'[1]V. Seguridad'!$C$31:$C$35,'[1]V. Seguridad'!$E$31:$E$35)</f>
        <v>Medio</v>
      </c>
      <c r="AK135" s="11" t="str">
        <f t="shared" si="21"/>
        <v>Medio</v>
      </c>
      <c r="AL135" s="11">
        <f t="shared" si="19"/>
        <v>3</v>
      </c>
      <c r="AM135" s="11">
        <f t="shared" si="19"/>
        <v>0</v>
      </c>
      <c r="AN135" s="11">
        <f t="shared" si="19"/>
        <v>2</v>
      </c>
      <c r="AO135" s="11">
        <f t="shared" si="19"/>
        <v>2</v>
      </c>
      <c r="AP135" s="11">
        <f>IF(X135="",0,(LOOKUP(X135,Dispo,'[1]V. Seguridad'!$D$41:$D$45)*(LOOKUP(Y135,Tiempo,VTiempo))))</f>
        <v>2.5</v>
      </c>
      <c r="AQ135" s="11">
        <f t="shared" si="22"/>
        <v>3</v>
      </c>
      <c r="AR135" s="14" t="str">
        <f t="shared" si="23"/>
        <v>Alto</v>
      </c>
      <c r="AS135" s="1" t="str">
        <f>LOOKUP(U135,Clasifica,'[1]V. Seguridad'!$F$4:$F$18)</f>
        <v>REVISAR CON JURÍDICA</v>
      </c>
      <c r="AT135" s="1" t="str">
        <f>LOOKUP(U135,'[1]V. Seguridad'!$C$4:$C$18,'[1]V. Seguridad'!$E$4:$E$18)</f>
        <v>Otra norma legal o constitucional</v>
      </c>
      <c r="AU135" s="1" t="str">
        <f t="shared" si="24"/>
        <v>Otra norma legal o constitucional</v>
      </c>
      <c r="AV135" s="1" t="str">
        <f>LOOKUP(U135,'[1]V. Seguridad'!$C$4:$C$18,'[1]V. Seguridad'!$G$4:$G$18)</f>
        <v>REVISAR CON JURÍDICA</v>
      </c>
    </row>
    <row r="136" spans="2:48" ht="60" x14ac:dyDescent="0.25">
      <c r="B136" s="1" t="s">
        <v>263</v>
      </c>
      <c r="C136" s="1" t="s">
        <v>250</v>
      </c>
      <c r="D136" s="1" t="s">
        <v>490</v>
      </c>
      <c r="E136" s="1" t="s">
        <v>414</v>
      </c>
      <c r="F136" s="1" t="s">
        <v>491</v>
      </c>
      <c r="G136" s="1" t="s">
        <v>497</v>
      </c>
      <c r="H136" s="1" t="s">
        <v>394</v>
      </c>
      <c r="I136" s="1" t="s">
        <v>264</v>
      </c>
      <c r="J136" s="1" t="s">
        <v>8</v>
      </c>
      <c r="K136" s="1" t="s">
        <v>5</v>
      </c>
      <c r="L136" s="1" t="s">
        <v>14</v>
      </c>
      <c r="M136" s="1" t="s">
        <v>17</v>
      </c>
      <c r="N136" s="1">
        <v>2007</v>
      </c>
      <c r="O136" s="1" t="s">
        <v>428</v>
      </c>
      <c r="P136" s="1" t="s">
        <v>493</v>
      </c>
      <c r="Q136" s="1" t="s">
        <v>496</v>
      </c>
      <c r="R136" s="11" t="s">
        <v>398</v>
      </c>
      <c r="S136" s="11" t="s">
        <v>398</v>
      </c>
      <c r="T136" s="11" t="s">
        <v>398</v>
      </c>
      <c r="U136" s="1" t="s">
        <v>399</v>
      </c>
      <c r="V136" s="1"/>
      <c r="W136" s="1" t="s">
        <v>400</v>
      </c>
      <c r="X136" s="1" t="s">
        <v>406</v>
      </c>
      <c r="Y136" s="1" t="s">
        <v>438</v>
      </c>
      <c r="Z136" s="1"/>
      <c r="AA136" s="1" t="s">
        <v>403</v>
      </c>
      <c r="AB136" s="1" t="s">
        <v>498</v>
      </c>
      <c r="AC136" s="12">
        <v>43703</v>
      </c>
      <c r="AD136" s="13" t="str">
        <f t="shared" si="20"/>
        <v>ACTIVO CALIFICADO</v>
      </c>
      <c r="AE136" s="11">
        <f t="shared" si="18"/>
        <v>5</v>
      </c>
      <c r="AF136" s="11">
        <f t="shared" si="18"/>
        <v>5</v>
      </c>
      <c r="AG136" s="11">
        <f t="shared" si="18"/>
        <v>5</v>
      </c>
      <c r="AH136" s="11" t="str">
        <f>LOOKUP(U136,Clasifica,'[1]V. Seguridad'!$D$4:$D$18)</f>
        <v>Alto</v>
      </c>
      <c r="AI136" s="11" t="e">
        <f>LOOKUP(V136,HWSW,'[1]V. Seguridad'!$E$22:$E$25)</f>
        <v>#N/A</v>
      </c>
      <c r="AJ136" s="11" t="str">
        <f>LOOKUP(W136,'[1]V. Seguridad'!$C$31:$C$35,'[1]V. Seguridad'!$E$31:$E$35)</f>
        <v>Medio</v>
      </c>
      <c r="AK136" s="11" t="str">
        <f t="shared" si="21"/>
        <v>Bajo</v>
      </c>
      <c r="AL136" s="11">
        <f t="shared" si="19"/>
        <v>3</v>
      </c>
      <c r="AM136" s="11">
        <f t="shared" si="19"/>
        <v>0</v>
      </c>
      <c r="AN136" s="11">
        <f t="shared" si="19"/>
        <v>2</v>
      </c>
      <c r="AO136" s="11">
        <f t="shared" si="19"/>
        <v>1</v>
      </c>
      <c r="AP136" s="11">
        <f>IF(X136="",0,(LOOKUP(X136,Dispo,'[1]V. Seguridad'!$D$41:$D$45)*(LOOKUP(Y136,Tiempo,VTiempo))))</f>
        <v>0.5</v>
      </c>
      <c r="AQ136" s="11">
        <f t="shared" si="22"/>
        <v>3</v>
      </c>
      <c r="AR136" s="14" t="str">
        <f t="shared" si="23"/>
        <v>Alto</v>
      </c>
      <c r="AS136" s="1" t="str">
        <f>LOOKUP(U136,Clasifica,'[1]V. Seguridad'!$F$4:$F$18)</f>
        <v>REVISAR CON JURÍDICA</v>
      </c>
      <c r="AT136" s="1" t="str">
        <f>LOOKUP(U136,'[1]V. Seguridad'!$C$4:$C$18,'[1]V. Seguridad'!$E$4:$E$18)</f>
        <v>Otra norma legal o constitucional</v>
      </c>
      <c r="AU136" s="1" t="str">
        <f t="shared" si="24"/>
        <v>Otra norma legal o constitucional</v>
      </c>
      <c r="AV136" s="1" t="str">
        <f>LOOKUP(U136,'[1]V. Seguridad'!$C$4:$C$18,'[1]V. Seguridad'!$G$4:$G$18)</f>
        <v>REVISAR CON JURÍDICA</v>
      </c>
    </row>
    <row r="137" spans="2:48" ht="45" x14ac:dyDescent="0.25">
      <c r="B137" s="1" t="s">
        <v>265</v>
      </c>
      <c r="C137" s="1" t="s">
        <v>250</v>
      </c>
      <c r="D137" s="1" t="s">
        <v>490</v>
      </c>
      <c r="E137" s="1" t="s">
        <v>414</v>
      </c>
      <c r="F137" s="1" t="s">
        <v>491</v>
      </c>
      <c r="G137" s="1" t="s">
        <v>499</v>
      </c>
      <c r="H137" s="1" t="s">
        <v>394</v>
      </c>
      <c r="I137" s="1" t="s">
        <v>266</v>
      </c>
      <c r="J137" s="1" t="s">
        <v>8</v>
      </c>
      <c r="K137" s="1" t="s">
        <v>5</v>
      </c>
      <c r="L137" s="1" t="s">
        <v>14</v>
      </c>
      <c r="M137" s="1" t="s">
        <v>17</v>
      </c>
      <c r="N137" s="1">
        <v>2012</v>
      </c>
      <c r="O137" s="1" t="s">
        <v>428</v>
      </c>
      <c r="P137" s="1" t="s">
        <v>493</v>
      </c>
      <c r="Q137" s="1" t="s">
        <v>417</v>
      </c>
      <c r="R137" s="11" t="s">
        <v>398</v>
      </c>
      <c r="S137" s="11" t="s">
        <v>398</v>
      </c>
      <c r="T137" s="11" t="s">
        <v>398</v>
      </c>
      <c r="U137" s="1" t="s">
        <v>399</v>
      </c>
      <c r="V137" s="1"/>
      <c r="W137" s="1" t="s">
        <v>400</v>
      </c>
      <c r="X137" s="1" t="s">
        <v>425</v>
      </c>
      <c r="Y137" s="1" t="s">
        <v>408</v>
      </c>
      <c r="Z137" s="1"/>
      <c r="AA137" s="1" t="s">
        <v>403</v>
      </c>
      <c r="AB137" s="1" t="s">
        <v>500</v>
      </c>
      <c r="AC137" s="12">
        <v>43703</v>
      </c>
      <c r="AD137" s="13" t="str">
        <f t="shared" si="20"/>
        <v>ACTIVO CALIFICADO</v>
      </c>
      <c r="AE137" s="11">
        <f t="shared" si="18"/>
        <v>5</v>
      </c>
      <c r="AF137" s="11">
        <f t="shared" si="18"/>
        <v>5</v>
      </c>
      <c r="AG137" s="11">
        <f t="shared" si="18"/>
        <v>5</v>
      </c>
      <c r="AH137" s="11" t="str">
        <f>LOOKUP(U137,Clasifica,'[1]V. Seguridad'!$D$4:$D$18)</f>
        <v>Alto</v>
      </c>
      <c r="AI137" s="11" t="e">
        <f>LOOKUP(V137,HWSW,'[1]V. Seguridad'!$E$22:$E$25)</f>
        <v>#N/A</v>
      </c>
      <c r="AJ137" s="11" t="str">
        <f>LOOKUP(W137,'[1]V. Seguridad'!$C$31:$C$35,'[1]V. Seguridad'!$E$31:$E$35)</f>
        <v>Medio</v>
      </c>
      <c r="AK137" s="11" t="str">
        <f t="shared" si="21"/>
        <v>Bajo</v>
      </c>
      <c r="AL137" s="11">
        <f t="shared" si="19"/>
        <v>3</v>
      </c>
      <c r="AM137" s="11">
        <f t="shared" si="19"/>
        <v>0</v>
      </c>
      <c r="AN137" s="11">
        <f t="shared" si="19"/>
        <v>2</v>
      </c>
      <c r="AO137" s="11">
        <f t="shared" si="19"/>
        <v>1</v>
      </c>
      <c r="AP137" s="11">
        <f>IF(X137="",0,(LOOKUP(X137,Dispo,'[1]V. Seguridad'!$D$41:$D$45)*(LOOKUP(Y137,Tiempo,VTiempo))))</f>
        <v>1</v>
      </c>
      <c r="AQ137" s="11">
        <f t="shared" si="22"/>
        <v>3</v>
      </c>
      <c r="AR137" s="14" t="str">
        <f t="shared" si="23"/>
        <v>Alto</v>
      </c>
      <c r="AS137" s="1" t="str">
        <f>LOOKUP(U137,Clasifica,'[1]V. Seguridad'!$F$4:$F$18)</f>
        <v>REVISAR CON JURÍDICA</v>
      </c>
      <c r="AT137" s="1" t="str">
        <f>LOOKUP(U137,'[1]V. Seguridad'!$C$4:$C$18,'[1]V. Seguridad'!$E$4:$E$18)</f>
        <v>Otra norma legal o constitucional</v>
      </c>
      <c r="AU137" s="1" t="str">
        <f t="shared" si="24"/>
        <v>Otra norma legal o constitucional</v>
      </c>
      <c r="AV137" s="1" t="str">
        <f>LOOKUP(U137,'[1]V. Seguridad'!$C$4:$C$18,'[1]V. Seguridad'!$G$4:$G$18)</f>
        <v>REVISAR CON JURÍDICA</v>
      </c>
    </row>
    <row r="138" spans="2:48" ht="60" x14ac:dyDescent="0.25">
      <c r="B138" s="1" t="s">
        <v>267</v>
      </c>
      <c r="C138" s="1" t="s">
        <v>268</v>
      </c>
      <c r="D138" s="1" t="s">
        <v>490</v>
      </c>
      <c r="E138" s="1" t="s">
        <v>414</v>
      </c>
      <c r="F138" s="1" t="s">
        <v>491</v>
      </c>
      <c r="G138" s="1" t="s">
        <v>499</v>
      </c>
      <c r="H138" s="1" t="s">
        <v>394</v>
      </c>
      <c r="I138" s="1" t="s">
        <v>269</v>
      </c>
      <c r="J138" s="1" t="s">
        <v>8</v>
      </c>
      <c r="K138" s="1" t="s">
        <v>5</v>
      </c>
      <c r="L138" s="1" t="s">
        <v>14</v>
      </c>
      <c r="M138" s="1" t="s">
        <v>251</v>
      </c>
      <c r="N138" s="1">
        <v>1995</v>
      </c>
      <c r="O138" s="1" t="s">
        <v>405</v>
      </c>
      <c r="P138" s="1" t="s">
        <v>493</v>
      </c>
      <c r="Q138" s="1" t="s">
        <v>417</v>
      </c>
      <c r="R138" s="11" t="s">
        <v>398</v>
      </c>
      <c r="S138" s="11" t="s">
        <v>398</v>
      </c>
      <c r="T138" s="11" t="s">
        <v>398</v>
      </c>
      <c r="U138" s="1" t="s">
        <v>399</v>
      </c>
      <c r="V138" s="1"/>
      <c r="W138" s="1" t="s">
        <v>400</v>
      </c>
      <c r="X138" s="1" t="s">
        <v>401</v>
      </c>
      <c r="Y138" s="1" t="s">
        <v>408</v>
      </c>
      <c r="Z138" s="1"/>
      <c r="AA138" s="1" t="s">
        <v>403</v>
      </c>
      <c r="AB138" s="1" t="s">
        <v>500</v>
      </c>
      <c r="AC138" s="12">
        <v>43703</v>
      </c>
      <c r="AD138" s="13" t="str">
        <f t="shared" si="20"/>
        <v>ACTIVO CALIFICADO</v>
      </c>
      <c r="AE138" s="11">
        <f t="shared" ref="AE138:AG163" si="25">IF(R138="",0,IF(R138="Si",5,IF(R138="Parcialmente",3,0.1)))</f>
        <v>5</v>
      </c>
      <c r="AF138" s="11">
        <f t="shared" si="25"/>
        <v>5</v>
      </c>
      <c r="AG138" s="11">
        <f t="shared" si="25"/>
        <v>5</v>
      </c>
      <c r="AH138" s="11" t="str">
        <f>LOOKUP(U138,Clasifica,'[1]V. Seguridad'!$D$4:$D$18)</f>
        <v>Alto</v>
      </c>
      <c r="AI138" s="11" t="e">
        <f>LOOKUP(V138,HWSW,'[1]V. Seguridad'!$E$22:$E$25)</f>
        <v>#N/A</v>
      </c>
      <c r="AJ138" s="11" t="str">
        <f>LOOKUP(W138,'[1]V. Seguridad'!$C$31:$C$35,'[1]V. Seguridad'!$E$31:$E$35)</f>
        <v>Medio</v>
      </c>
      <c r="AK138" s="11" t="str">
        <f t="shared" si="21"/>
        <v>Alto</v>
      </c>
      <c r="AL138" s="11">
        <f t="shared" si="19"/>
        <v>3</v>
      </c>
      <c r="AM138" s="11">
        <f t="shared" si="19"/>
        <v>0</v>
      </c>
      <c r="AN138" s="11">
        <f t="shared" si="19"/>
        <v>2</v>
      </c>
      <c r="AO138" s="11">
        <f t="shared" si="19"/>
        <v>3</v>
      </c>
      <c r="AP138" s="11">
        <f>IF(X138="",0,(LOOKUP(X138,Dispo,'[1]V. Seguridad'!$D$41:$D$45)*(LOOKUP(Y138,Tiempo,VTiempo))))</f>
        <v>4</v>
      </c>
      <c r="AQ138" s="11">
        <f t="shared" si="22"/>
        <v>3</v>
      </c>
      <c r="AR138" s="14" t="str">
        <f t="shared" si="23"/>
        <v>Alto</v>
      </c>
      <c r="AS138" s="1" t="str">
        <f>LOOKUP(U138,Clasifica,'[1]V. Seguridad'!$F$4:$F$18)</f>
        <v>REVISAR CON JURÍDICA</v>
      </c>
      <c r="AT138" s="1" t="str">
        <f>LOOKUP(U138,'[1]V. Seguridad'!$C$4:$C$18,'[1]V. Seguridad'!$E$4:$E$18)</f>
        <v>Otra norma legal o constitucional</v>
      </c>
      <c r="AU138" s="1" t="str">
        <f t="shared" si="24"/>
        <v>Otra norma legal o constitucional</v>
      </c>
      <c r="AV138" s="1" t="str">
        <f>LOOKUP(U138,'[1]V. Seguridad'!$C$4:$C$18,'[1]V. Seguridad'!$G$4:$G$18)</f>
        <v>REVISAR CON JURÍDICA</v>
      </c>
    </row>
    <row r="139" spans="2:48" ht="60" x14ac:dyDescent="0.25">
      <c r="B139" s="1" t="s">
        <v>270</v>
      </c>
      <c r="C139" s="1" t="s">
        <v>268</v>
      </c>
      <c r="D139" s="1" t="s">
        <v>490</v>
      </c>
      <c r="E139" s="1" t="s">
        <v>414</v>
      </c>
      <c r="F139" s="1" t="s">
        <v>491</v>
      </c>
      <c r="G139" s="1" t="s">
        <v>499</v>
      </c>
      <c r="H139" s="1" t="s">
        <v>394</v>
      </c>
      <c r="I139" s="1" t="s">
        <v>271</v>
      </c>
      <c r="J139" s="1" t="s">
        <v>8</v>
      </c>
      <c r="K139" s="1" t="s">
        <v>5</v>
      </c>
      <c r="L139" s="1" t="s">
        <v>14</v>
      </c>
      <c r="M139" s="1" t="s">
        <v>17</v>
      </c>
      <c r="N139" s="1">
        <v>1995</v>
      </c>
      <c r="O139" s="1" t="s">
        <v>405</v>
      </c>
      <c r="P139" s="1" t="s">
        <v>493</v>
      </c>
      <c r="Q139" s="1" t="s">
        <v>417</v>
      </c>
      <c r="R139" s="11" t="s">
        <v>398</v>
      </c>
      <c r="S139" s="11" t="s">
        <v>398</v>
      </c>
      <c r="T139" s="11" t="s">
        <v>398</v>
      </c>
      <c r="U139" s="1" t="s">
        <v>399</v>
      </c>
      <c r="V139" s="1"/>
      <c r="W139" s="1" t="s">
        <v>400</v>
      </c>
      <c r="X139" s="1" t="s">
        <v>401</v>
      </c>
      <c r="Y139" s="1" t="s">
        <v>501</v>
      </c>
      <c r="Z139" s="1"/>
      <c r="AA139" s="1" t="s">
        <v>403</v>
      </c>
      <c r="AB139" s="1" t="s">
        <v>500</v>
      </c>
      <c r="AC139" s="12">
        <v>43703</v>
      </c>
      <c r="AD139" s="13" t="str">
        <f t="shared" si="20"/>
        <v>ACTIVO CALIFICADO</v>
      </c>
      <c r="AE139" s="11">
        <f t="shared" si="25"/>
        <v>5</v>
      </c>
      <c r="AF139" s="11">
        <f t="shared" si="25"/>
        <v>5</v>
      </c>
      <c r="AG139" s="11">
        <f t="shared" si="25"/>
        <v>5</v>
      </c>
      <c r="AH139" s="11" t="str">
        <f>LOOKUP(U139,Clasifica,'[1]V. Seguridad'!$D$4:$D$18)</f>
        <v>Alto</v>
      </c>
      <c r="AI139" s="11" t="e">
        <f>LOOKUP(V139,HWSW,'[1]V. Seguridad'!$E$22:$E$25)</f>
        <v>#N/A</v>
      </c>
      <c r="AJ139" s="11" t="str">
        <f>LOOKUP(W139,'[1]V. Seguridad'!$C$31:$C$35,'[1]V. Seguridad'!$E$31:$E$35)</f>
        <v>Medio</v>
      </c>
      <c r="AK139" s="11" t="str">
        <f t="shared" si="21"/>
        <v>Alto</v>
      </c>
      <c r="AL139" s="11">
        <f t="shared" si="19"/>
        <v>3</v>
      </c>
      <c r="AM139" s="11">
        <f t="shared" si="19"/>
        <v>0</v>
      </c>
      <c r="AN139" s="11">
        <f t="shared" si="19"/>
        <v>2</v>
      </c>
      <c r="AO139" s="11">
        <f t="shared" si="19"/>
        <v>3</v>
      </c>
      <c r="AP139" s="11">
        <f>IF(X139="",0,(LOOKUP(X139,Dispo,'[1]V. Seguridad'!$D$41:$D$45)*(LOOKUP(Y139,Tiempo,VTiempo))))</f>
        <v>5</v>
      </c>
      <c r="AQ139" s="11">
        <f t="shared" si="22"/>
        <v>3</v>
      </c>
      <c r="AR139" s="14" t="str">
        <f t="shared" si="23"/>
        <v>Alto</v>
      </c>
      <c r="AS139" s="1" t="str">
        <f>LOOKUP(U139,Clasifica,'[1]V. Seguridad'!$F$4:$F$18)</f>
        <v>REVISAR CON JURÍDICA</v>
      </c>
      <c r="AT139" s="1" t="str">
        <f>LOOKUP(U139,'[1]V. Seguridad'!$C$4:$C$18,'[1]V. Seguridad'!$E$4:$E$18)</f>
        <v>Otra norma legal o constitucional</v>
      </c>
      <c r="AU139" s="1" t="str">
        <f t="shared" si="24"/>
        <v>Otra norma legal o constitucional</v>
      </c>
      <c r="AV139" s="1" t="str">
        <f>LOOKUP(U139,'[1]V. Seguridad'!$C$4:$C$18,'[1]V. Seguridad'!$G$4:$G$18)</f>
        <v>REVISAR CON JURÍDICA</v>
      </c>
    </row>
    <row r="140" spans="2:48" ht="60" x14ac:dyDescent="0.25">
      <c r="B140" s="1" t="s">
        <v>272</v>
      </c>
      <c r="C140" s="1" t="s">
        <v>273</v>
      </c>
      <c r="D140" s="1" t="s">
        <v>490</v>
      </c>
      <c r="E140" s="1" t="s">
        <v>414</v>
      </c>
      <c r="F140" s="1" t="s">
        <v>491</v>
      </c>
      <c r="G140" s="1" t="s">
        <v>7</v>
      </c>
      <c r="H140" s="1" t="s">
        <v>394</v>
      </c>
      <c r="I140" s="1" t="s">
        <v>274</v>
      </c>
      <c r="J140" s="1" t="s">
        <v>8</v>
      </c>
      <c r="K140" s="1" t="s">
        <v>5</v>
      </c>
      <c r="L140" s="1" t="s">
        <v>181</v>
      </c>
      <c r="M140" s="1" t="s">
        <v>17</v>
      </c>
      <c r="N140" s="1">
        <v>1995</v>
      </c>
      <c r="O140" s="1" t="s">
        <v>428</v>
      </c>
      <c r="P140" s="1" t="s">
        <v>493</v>
      </c>
      <c r="Q140" s="1" t="s">
        <v>496</v>
      </c>
      <c r="R140" s="11" t="s">
        <v>398</v>
      </c>
      <c r="S140" s="11" t="s">
        <v>398</v>
      </c>
      <c r="T140" s="11" t="s">
        <v>398</v>
      </c>
      <c r="U140" s="1" t="s">
        <v>399</v>
      </c>
      <c r="V140" s="1"/>
      <c r="W140" s="1" t="s">
        <v>400</v>
      </c>
      <c r="X140" s="1" t="s">
        <v>401</v>
      </c>
      <c r="Y140" s="1" t="s">
        <v>423</v>
      </c>
      <c r="Z140" s="1"/>
      <c r="AA140" s="1" t="s">
        <v>409</v>
      </c>
      <c r="AB140" s="1" t="s">
        <v>502</v>
      </c>
      <c r="AC140" s="12">
        <v>43713</v>
      </c>
      <c r="AD140" s="13" t="str">
        <f t="shared" si="20"/>
        <v>ACTIVO CALIFICADO</v>
      </c>
      <c r="AE140" s="11">
        <f t="shared" si="25"/>
        <v>5</v>
      </c>
      <c r="AF140" s="11">
        <f t="shared" si="25"/>
        <v>5</v>
      </c>
      <c r="AG140" s="11">
        <f t="shared" si="25"/>
        <v>5</v>
      </c>
      <c r="AH140" s="11" t="str">
        <f>LOOKUP(U140,Clasifica,'[1]V. Seguridad'!$D$4:$D$18)</f>
        <v>Alto</v>
      </c>
      <c r="AI140" s="11" t="e">
        <f>LOOKUP(V140,HWSW,'[1]V. Seguridad'!$E$22:$E$25)</f>
        <v>#N/A</v>
      </c>
      <c r="AJ140" s="11" t="str">
        <f>LOOKUP(W140,'[1]V. Seguridad'!$C$31:$C$35,'[1]V. Seguridad'!$E$31:$E$35)</f>
        <v>Medio</v>
      </c>
      <c r="AK140" s="11" t="str">
        <f t="shared" si="21"/>
        <v>Alto</v>
      </c>
      <c r="AL140" s="11">
        <f t="shared" si="19"/>
        <v>3</v>
      </c>
      <c r="AM140" s="11">
        <f t="shared" si="19"/>
        <v>0</v>
      </c>
      <c r="AN140" s="11">
        <f t="shared" si="19"/>
        <v>2</v>
      </c>
      <c r="AO140" s="11">
        <f t="shared" si="19"/>
        <v>3</v>
      </c>
      <c r="AP140" s="11">
        <f>IF(X140="",0,(LOOKUP(X140,Dispo,'[1]V. Seguridad'!$D$41:$D$45)*(LOOKUP(Y140,Tiempo,VTiempo))))</f>
        <v>4.5</v>
      </c>
      <c r="AQ140" s="11">
        <f t="shared" si="22"/>
        <v>3</v>
      </c>
      <c r="AR140" s="14" t="str">
        <f t="shared" si="23"/>
        <v>Alto</v>
      </c>
      <c r="AS140" s="1" t="str">
        <f>LOOKUP(U140,Clasifica,'[1]V. Seguridad'!$F$4:$F$18)</f>
        <v>REVISAR CON JURÍDICA</v>
      </c>
      <c r="AT140" s="1" t="str">
        <f>LOOKUP(U140,'[1]V. Seguridad'!$C$4:$C$18,'[1]V. Seguridad'!$E$4:$E$18)</f>
        <v>Otra norma legal o constitucional</v>
      </c>
      <c r="AU140" s="1" t="str">
        <f t="shared" si="24"/>
        <v>Otra norma legal o constitucional</v>
      </c>
      <c r="AV140" s="1" t="str">
        <f>LOOKUP(U140,'[1]V. Seguridad'!$C$4:$C$18,'[1]V. Seguridad'!$G$4:$G$18)</f>
        <v>REVISAR CON JURÍDICA</v>
      </c>
    </row>
    <row r="141" spans="2:48" ht="60" x14ac:dyDescent="0.25">
      <c r="B141" s="1" t="s">
        <v>275</v>
      </c>
      <c r="C141" s="1" t="s">
        <v>273</v>
      </c>
      <c r="D141" s="1" t="s">
        <v>490</v>
      </c>
      <c r="E141" s="1" t="s">
        <v>414</v>
      </c>
      <c r="F141" s="1" t="s">
        <v>491</v>
      </c>
      <c r="G141" s="1" t="s">
        <v>7</v>
      </c>
      <c r="H141" s="1" t="s">
        <v>394</v>
      </c>
      <c r="I141" s="1" t="s">
        <v>231</v>
      </c>
      <c r="J141" s="1" t="s">
        <v>8</v>
      </c>
      <c r="K141" s="1" t="s">
        <v>5</v>
      </c>
      <c r="L141" s="1" t="s">
        <v>181</v>
      </c>
      <c r="M141" s="1" t="s">
        <v>17</v>
      </c>
      <c r="N141" s="1">
        <v>1995</v>
      </c>
      <c r="O141" s="1" t="s">
        <v>428</v>
      </c>
      <c r="P141" s="1" t="s">
        <v>493</v>
      </c>
      <c r="Q141" s="1" t="s">
        <v>496</v>
      </c>
      <c r="R141" s="11" t="s">
        <v>398</v>
      </c>
      <c r="S141" s="11" t="s">
        <v>398</v>
      </c>
      <c r="T141" s="11" t="s">
        <v>398</v>
      </c>
      <c r="U141" s="1" t="s">
        <v>399</v>
      </c>
      <c r="V141" s="1"/>
      <c r="W141" s="1" t="s">
        <v>400</v>
      </c>
      <c r="X141" s="1" t="s">
        <v>401</v>
      </c>
      <c r="Y141" s="1" t="s">
        <v>423</v>
      </c>
      <c r="Z141" s="1"/>
      <c r="AA141" s="1" t="s">
        <v>409</v>
      </c>
      <c r="AB141" s="1" t="s">
        <v>502</v>
      </c>
      <c r="AC141" s="12">
        <v>43713</v>
      </c>
      <c r="AD141" s="13" t="str">
        <f t="shared" si="20"/>
        <v>ACTIVO CALIFICADO</v>
      </c>
      <c r="AE141" s="11">
        <f t="shared" si="25"/>
        <v>5</v>
      </c>
      <c r="AF141" s="11">
        <f t="shared" si="25"/>
        <v>5</v>
      </c>
      <c r="AG141" s="11">
        <f t="shared" si="25"/>
        <v>5</v>
      </c>
      <c r="AH141" s="11" t="str">
        <f>LOOKUP(U141,Clasifica,'[1]V. Seguridad'!$D$4:$D$18)</f>
        <v>Alto</v>
      </c>
      <c r="AI141" s="11" t="e">
        <f>LOOKUP(V141,HWSW,'[1]V. Seguridad'!$E$22:$E$25)</f>
        <v>#N/A</v>
      </c>
      <c r="AJ141" s="11" t="str">
        <f>LOOKUP(W141,'[1]V. Seguridad'!$C$31:$C$35,'[1]V. Seguridad'!$E$31:$E$35)</f>
        <v>Medio</v>
      </c>
      <c r="AK141" s="11" t="str">
        <f t="shared" si="21"/>
        <v>Alto</v>
      </c>
      <c r="AL141" s="11">
        <f t="shared" si="19"/>
        <v>3</v>
      </c>
      <c r="AM141" s="11">
        <f t="shared" si="19"/>
        <v>0</v>
      </c>
      <c r="AN141" s="11">
        <f t="shared" si="19"/>
        <v>2</v>
      </c>
      <c r="AO141" s="11">
        <f t="shared" si="19"/>
        <v>3</v>
      </c>
      <c r="AP141" s="11">
        <f>IF(X141="",0,(LOOKUP(X141,Dispo,'[1]V. Seguridad'!$D$41:$D$45)*(LOOKUP(Y141,Tiempo,VTiempo))))</f>
        <v>4.5</v>
      </c>
      <c r="AQ141" s="11">
        <f t="shared" si="22"/>
        <v>3</v>
      </c>
      <c r="AR141" s="14" t="str">
        <f t="shared" si="23"/>
        <v>Alto</v>
      </c>
      <c r="AS141" s="1" t="str">
        <f>LOOKUP(U141,Clasifica,'[1]V. Seguridad'!$F$4:$F$18)</f>
        <v>REVISAR CON JURÍDICA</v>
      </c>
      <c r="AT141" s="1" t="str">
        <f>LOOKUP(U141,'[1]V. Seguridad'!$C$4:$C$18,'[1]V. Seguridad'!$E$4:$E$18)</f>
        <v>Otra norma legal o constitucional</v>
      </c>
      <c r="AU141" s="1" t="str">
        <f t="shared" si="24"/>
        <v>Otra norma legal o constitucional</v>
      </c>
      <c r="AV141" s="1" t="str">
        <f>LOOKUP(U141,'[1]V. Seguridad'!$C$4:$C$18,'[1]V. Seguridad'!$G$4:$G$18)</f>
        <v>REVISAR CON JURÍDICA</v>
      </c>
    </row>
    <row r="142" spans="2:48" ht="120" x14ac:dyDescent="0.25">
      <c r="B142" s="1" t="s">
        <v>276</v>
      </c>
      <c r="C142" s="1" t="s">
        <v>277</v>
      </c>
      <c r="D142" s="1" t="s">
        <v>490</v>
      </c>
      <c r="E142" s="1" t="s">
        <v>414</v>
      </c>
      <c r="F142" s="1" t="s">
        <v>491</v>
      </c>
      <c r="G142" s="1" t="s">
        <v>7</v>
      </c>
      <c r="H142" s="1" t="s">
        <v>394</v>
      </c>
      <c r="I142" s="1" t="s">
        <v>278</v>
      </c>
      <c r="J142" s="1" t="s">
        <v>8</v>
      </c>
      <c r="K142" s="1" t="s">
        <v>5</v>
      </c>
      <c r="L142" s="1" t="s">
        <v>15</v>
      </c>
      <c r="M142" s="1" t="s">
        <v>18</v>
      </c>
      <c r="N142" s="1">
        <v>1995</v>
      </c>
      <c r="O142" s="1" t="s">
        <v>428</v>
      </c>
      <c r="P142" s="1" t="s">
        <v>503</v>
      </c>
      <c r="Q142" s="1" t="s">
        <v>496</v>
      </c>
      <c r="R142" s="11" t="s">
        <v>398</v>
      </c>
      <c r="S142" s="11" t="s">
        <v>398</v>
      </c>
      <c r="T142" s="11" t="s">
        <v>398</v>
      </c>
      <c r="U142" s="1" t="s">
        <v>399</v>
      </c>
      <c r="V142" s="1"/>
      <c r="W142" s="1" t="s">
        <v>427</v>
      </c>
      <c r="X142" s="1" t="s">
        <v>401</v>
      </c>
      <c r="Y142" s="1" t="s">
        <v>402</v>
      </c>
      <c r="Z142" s="1"/>
      <c r="AA142" s="1" t="s">
        <v>403</v>
      </c>
      <c r="AB142" s="1" t="s">
        <v>495</v>
      </c>
      <c r="AC142" s="12">
        <v>43713</v>
      </c>
      <c r="AD142" s="13" t="str">
        <f t="shared" si="20"/>
        <v>ACTIVO CALIFICADO</v>
      </c>
      <c r="AE142" s="11">
        <f t="shared" si="25"/>
        <v>5</v>
      </c>
      <c r="AF142" s="11">
        <f t="shared" si="25"/>
        <v>5</v>
      </c>
      <c r="AG142" s="11">
        <f t="shared" si="25"/>
        <v>5</v>
      </c>
      <c r="AH142" s="11" t="str">
        <f>LOOKUP(U142,Clasifica,'[1]V. Seguridad'!$D$4:$D$18)</f>
        <v>Alto</v>
      </c>
      <c r="AI142" s="11" t="e">
        <f>LOOKUP(V142,HWSW,'[1]V. Seguridad'!$E$22:$E$25)</f>
        <v>#N/A</v>
      </c>
      <c r="AJ142" s="11" t="str">
        <f>LOOKUP(W142,'[1]V. Seguridad'!$C$31:$C$35,'[1]V. Seguridad'!$E$31:$E$35)</f>
        <v>Bajo</v>
      </c>
      <c r="AK142" s="11" t="str">
        <f t="shared" si="21"/>
        <v>Medio</v>
      </c>
      <c r="AL142" s="11">
        <f t="shared" si="19"/>
        <v>3</v>
      </c>
      <c r="AM142" s="11">
        <f t="shared" si="19"/>
        <v>0</v>
      </c>
      <c r="AN142" s="11">
        <f t="shared" si="19"/>
        <v>1</v>
      </c>
      <c r="AO142" s="11">
        <f t="shared" si="19"/>
        <v>2</v>
      </c>
      <c r="AP142" s="11">
        <f>IF(X142="",0,(LOOKUP(X142,Dispo,'[1]V. Seguridad'!$D$41:$D$45)*(LOOKUP(Y142,Tiempo,VTiempo))))</f>
        <v>2.5</v>
      </c>
      <c r="AQ142" s="11">
        <f t="shared" si="22"/>
        <v>3</v>
      </c>
      <c r="AR142" s="14" t="str">
        <f t="shared" si="23"/>
        <v>Alto</v>
      </c>
      <c r="AS142" s="1" t="str">
        <f>LOOKUP(U142,Clasifica,'[1]V. Seguridad'!$F$4:$F$18)</f>
        <v>REVISAR CON JURÍDICA</v>
      </c>
      <c r="AT142" s="1" t="str">
        <f>LOOKUP(U142,'[1]V. Seguridad'!$C$4:$C$18,'[1]V. Seguridad'!$E$4:$E$18)</f>
        <v>Otra norma legal o constitucional</v>
      </c>
      <c r="AU142" s="1" t="str">
        <f t="shared" si="24"/>
        <v>Otra norma legal o constitucional</v>
      </c>
      <c r="AV142" s="1" t="str">
        <f>LOOKUP(U142,'[1]V. Seguridad'!$C$4:$C$18,'[1]V. Seguridad'!$G$4:$G$18)</f>
        <v>REVISAR CON JURÍDICA</v>
      </c>
    </row>
    <row r="143" spans="2:48" ht="60" x14ac:dyDescent="0.25">
      <c r="B143" s="1" t="s">
        <v>9</v>
      </c>
      <c r="C143" s="1" t="s">
        <v>10</v>
      </c>
      <c r="D143" s="1" t="s">
        <v>490</v>
      </c>
      <c r="E143" s="1" t="s">
        <v>414</v>
      </c>
      <c r="F143" s="1" t="s">
        <v>491</v>
      </c>
      <c r="G143" s="1" t="s">
        <v>497</v>
      </c>
      <c r="H143" s="1" t="s">
        <v>394</v>
      </c>
      <c r="I143" s="1" t="s">
        <v>11</v>
      </c>
      <c r="J143" s="1" t="s">
        <v>8</v>
      </c>
      <c r="K143" s="1" t="s">
        <v>5</v>
      </c>
      <c r="L143" s="1" t="s">
        <v>15</v>
      </c>
      <c r="M143" s="1" t="s">
        <v>279</v>
      </c>
      <c r="N143" s="1">
        <v>2015</v>
      </c>
      <c r="O143" s="1" t="s">
        <v>428</v>
      </c>
      <c r="P143" s="1" t="s">
        <v>493</v>
      </c>
      <c r="Q143" s="1" t="s">
        <v>496</v>
      </c>
      <c r="R143" s="11" t="s">
        <v>398</v>
      </c>
      <c r="S143" s="11" t="s">
        <v>398</v>
      </c>
      <c r="T143" s="11" t="s">
        <v>398</v>
      </c>
      <c r="U143" s="1" t="s">
        <v>399</v>
      </c>
      <c r="V143" s="1"/>
      <c r="W143" s="1" t="s">
        <v>400</v>
      </c>
      <c r="X143" s="1" t="s">
        <v>425</v>
      </c>
      <c r="Y143" s="1" t="s">
        <v>435</v>
      </c>
      <c r="Z143" s="1"/>
      <c r="AA143" s="1" t="s">
        <v>403</v>
      </c>
      <c r="AB143" s="1" t="s">
        <v>498</v>
      </c>
      <c r="AC143" s="12">
        <v>43703</v>
      </c>
      <c r="AD143" s="13" t="str">
        <f t="shared" si="20"/>
        <v>ACTIVO CALIFICADO</v>
      </c>
      <c r="AE143" s="11">
        <f t="shared" si="25"/>
        <v>5</v>
      </c>
      <c r="AF143" s="11">
        <f t="shared" si="25"/>
        <v>5</v>
      </c>
      <c r="AG143" s="11">
        <f t="shared" si="25"/>
        <v>5</v>
      </c>
      <c r="AH143" s="11" t="str">
        <f>LOOKUP(U143,Clasifica,'[1]V. Seguridad'!$D$4:$D$18)</f>
        <v>Alto</v>
      </c>
      <c r="AI143" s="11" t="e">
        <f>LOOKUP(V143,HWSW,'[1]V. Seguridad'!$E$22:$E$25)</f>
        <v>#N/A</v>
      </c>
      <c r="AJ143" s="11" t="str">
        <f>LOOKUP(W143,'[1]V. Seguridad'!$C$31:$C$35,'[1]V. Seguridad'!$E$31:$E$35)</f>
        <v>Medio</v>
      </c>
      <c r="AK143" s="11" t="str">
        <f t="shared" si="21"/>
        <v>Bajo</v>
      </c>
      <c r="AL143" s="11">
        <f t="shared" si="19"/>
        <v>3</v>
      </c>
      <c r="AM143" s="11">
        <f t="shared" si="19"/>
        <v>0</v>
      </c>
      <c r="AN143" s="11">
        <f t="shared" si="19"/>
        <v>2</v>
      </c>
      <c r="AO143" s="11">
        <f t="shared" si="19"/>
        <v>1</v>
      </c>
      <c r="AP143" s="11">
        <f>IF(X143="",0,(LOOKUP(X143,Dispo,'[1]V. Seguridad'!$D$41:$D$45)*(LOOKUP(Y143,Tiempo,VTiempo))))</f>
        <v>0.125</v>
      </c>
      <c r="AQ143" s="11">
        <f t="shared" si="22"/>
        <v>3</v>
      </c>
      <c r="AR143" s="14" t="str">
        <f t="shared" si="23"/>
        <v>Alto</v>
      </c>
      <c r="AS143" s="1" t="str">
        <f>LOOKUP(U143,Clasifica,'[1]V. Seguridad'!$F$4:$F$18)</f>
        <v>REVISAR CON JURÍDICA</v>
      </c>
      <c r="AT143" s="1" t="str">
        <f>LOOKUP(U143,'[1]V. Seguridad'!$C$4:$C$18,'[1]V. Seguridad'!$E$4:$E$18)</f>
        <v>Otra norma legal o constitucional</v>
      </c>
      <c r="AU143" s="1" t="str">
        <f t="shared" si="24"/>
        <v>Otra norma legal o constitucional</v>
      </c>
      <c r="AV143" s="1" t="str">
        <f>LOOKUP(U143,'[1]V. Seguridad'!$C$4:$C$18,'[1]V. Seguridad'!$G$4:$G$18)</f>
        <v>REVISAR CON JURÍDICA</v>
      </c>
    </row>
    <row r="144" spans="2:48" ht="45" x14ac:dyDescent="0.25">
      <c r="B144" s="1" t="s">
        <v>280</v>
      </c>
      <c r="C144" s="1" t="s">
        <v>10</v>
      </c>
      <c r="D144" s="1" t="s">
        <v>490</v>
      </c>
      <c r="E144" s="1" t="s">
        <v>414</v>
      </c>
      <c r="F144" s="1" t="s">
        <v>491</v>
      </c>
      <c r="G144" s="1" t="s">
        <v>499</v>
      </c>
      <c r="H144" s="1" t="s">
        <v>394</v>
      </c>
      <c r="I144" s="1" t="s">
        <v>281</v>
      </c>
      <c r="J144" s="1" t="s">
        <v>8</v>
      </c>
      <c r="K144" s="1" t="s">
        <v>5</v>
      </c>
      <c r="L144" s="1" t="s">
        <v>282</v>
      </c>
      <c r="M144" s="1" t="s">
        <v>283</v>
      </c>
      <c r="N144" s="1">
        <v>1995</v>
      </c>
      <c r="O144" s="1" t="s">
        <v>428</v>
      </c>
      <c r="P144" s="1" t="s">
        <v>493</v>
      </c>
      <c r="Q144" s="1" t="s">
        <v>493</v>
      </c>
      <c r="R144" s="11" t="s">
        <v>398</v>
      </c>
      <c r="S144" s="11" t="s">
        <v>398</v>
      </c>
      <c r="T144" s="11" t="s">
        <v>398</v>
      </c>
      <c r="U144" s="1" t="s">
        <v>399</v>
      </c>
      <c r="V144" s="1"/>
      <c r="W144" s="1" t="s">
        <v>400</v>
      </c>
      <c r="X144" s="1" t="s">
        <v>425</v>
      </c>
      <c r="Y144" s="1" t="s">
        <v>426</v>
      </c>
      <c r="Z144" s="1"/>
      <c r="AA144" s="1" t="s">
        <v>403</v>
      </c>
      <c r="AB144" s="1" t="s">
        <v>500</v>
      </c>
      <c r="AC144" s="12">
        <v>43703</v>
      </c>
      <c r="AD144" s="13" t="str">
        <f t="shared" si="20"/>
        <v>ACTIVO CALIFICADO</v>
      </c>
      <c r="AE144" s="11">
        <f t="shared" si="25"/>
        <v>5</v>
      </c>
      <c r="AF144" s="11">
        <f t="shared" si="25"/>
        <v>5</v>
      </c>
      <c r="AG144" s="11">
        <f t="shared" si="25"/>
        <v>5</v>
      </c>
      <c r="AH144" s="11" t="str">
        <f>LOOKUP(U144,Clasifica,'[1]V. Seguridad'!$D$4:$D$18)</f>
        <v>Alto</v>
      </c>
      <c r="AI144" s="11" t="e">
        <f>LOOKUP(V144,HWSW,'[1]V. Seguridad'!$E$22:$E$25)</f>
        <v>#N/A</v>
      </c>
      <c r="AJ144" s="11" t="str">
        <f>LOOKUP(W144,'[1]V. Seguridad'!$C$31:$C$35,'[1]V. Seguridad'!$E$31:$E$35)</f>
        <v>Medio</v>
      </c>
      <c r="AK144" s="11" t="str">
        <f t="shared" si="21"/>
        <v>Bajo</v>
      </c>
      <c r="AL144" s="11">
        <f t="shared" si="19"/>
        <v>3</v>
      </c>
      <c r="AM144" s="11">
        <f t="shared" si="19"/>
        <v>0</v>
      </c>
      <c r="AN144" s="11">
        <f t="shared" si="19"/>
        <v>2</v>
      </c>
      <c r="AO144" s="11">
        <f t="shared" si="19"/>
        <v>1</v>
      </c>
      <c r="AP144" s="11">
        <f>IF(X144="",0,(LOOKUP(X144,Dispo,'[1]V. Seguridad'!$D$41:$D$45)*(LOOKUP(Y144,Tiempo,VTiempo))))</f>
        <v>0.75</v>
      </c>
      <c r="AQ144" s="11">
        <f t="shared" si="22"/>
        <v>3</v>
      </c>
      <c r="AR144" s="14" t="str">
        <f t="shared" si="23"/>
        <v>Alto</v>
      </c>
      <c r="AS144" s="1" t="str">
        <f>LOOKUP(U144,Clasifica,'[1]V. Seguridad'!$F$4:$F$18)</f>
        <v>REVISAR CON JURÍDICA</v>
      </c>
      <c r="AT144" s="1" t="str">
        <f>LOOKUP(U144,'[1]V. Seguridad'!$C$4:$C$18,'[1]V. Seguridad'!$E$4:$E$18)</f>
        <v>Otra norma legal o constitucional</v>
      </c>
      <c r="AU144" s="1" t="str">
        <f t="shared" si="24"/>
        <v>Otra norma legal o constitucional</v>
      </c>
      <c r="AV144" s="1" t="str">
        <f>LOOKUP(U144,'[1]V. Seguridad'!$C$4:$C$18,'[1]V. Seguridad'!$G$4:$G$18)</f>
        <v>REVISAR CON JURÍDICA</v>
      </c>
    </row>
    <row r="145" spans="2:48" ht="60" x14ac:dyDescent="0.25">
      <c r="B145" s="1" t="s">
        <v>284</v>
      </c>
      <c r="C145" s="1" t="s">
        <v>10</v>
      </c>
      <c r="D145" s="1" t="s">
        <v>490</v>
      </c>
      <c r="E145" s="1" t="s">
        <v>414</v>
      </c>
      <c r="F145" s="1" t="s">
        <v>491</v>
      </c>
      <c r="G145" s="1" t="s">
        <v>499</v>
      </c>
      <c r="H145" s="1" t="s">
        <v>394</v>
      </c>
      <c r="I145" s="1" t="s">
        <v>285</v>
      </c>
      <c r="J145" s="1" t="s">
        <v>8</v>
      </c>
      <c r="K145" s="1" t="s">
        <v>5</v>
      </c>
      <c r="L145" s="1" t="s">
        <v>14</v>
      </c>
      <c r="M145" s="1" t="s">
        <v>286</v>
      </c>
      <c r="N145" s="1">
        <v>1995</v>
      </c>
      <c r="O145" s="1" t="s">
        <v>428</v>
      </c>
      <c r="P145" s="1" t="s">
        <v>493</v>
      </c>
      <c r="Q145" s="1" t="s">
        <v>496</v>
      </c>
      <c r="R145" s="11" t="s">
        <v>398</v>
      </c>
      <c r="S145" s="11" t="s">
        <v>398</v>
      </c>
      <c r="T145" s="11" t="s">
        <v>398</v>
      </c>
      <c r="U145" s="1" t="s">
        <v>399</v>
      </c>
      <c r="V145" s="1"/>
      <c r="W145" s="1" t="s">
        <v>400</v>
      </c>
      <c r="X145" s="1" t="s">
        <v>401</v>
      </c>
      <c r="Y145" s="1" t="s">
        <v>426</v>
      </c>
      <c r="Z145" s="1"/>
      <c r="AA145" s="1" t="s">
        <v>403</v>
      </c>
      <c r="AB145" s="1" t="s">
        <v>500</v>
      </c>
      <c r="AC145" s="12">
        <v>43703</v>
      </c>
      <c r="AD145" s="13" t="str">
        <f t="shared" si="20"/>
        <v>ACTIVO CALIFICADO</v>
      </c>
      <c r="AE145" s="11">
        <f t="shared" si="25"/>
        <v>5</v>
      </c>
      <c r="AF145" s="11">
        <f t="shared" si="25"/>
        <v>5</v>
      </c>
      <c r="AG145" s="11">
        <f t="shared" si="25"/>
        <v>5</v>
      </c>
      <c r="AH145" s="11" t="str">
        <f>LOOKUP(U145,Clasifica,'[1]V. Seguridad'!$D$4:$D$18)</f>
        <v>Alto</v>
      </c>
      <c r="AI145" s="11" t="e">
        <f>LOOKUP(V145,HWSW,'[1]V. Seguridad'!$E$22:$E$25)</f>
        <v>#N/A</v>
      </c>
      <c r="AJ145" s="11" t="str">
        <f>LOOKUP(W145,'[1]V. Seguridad'!$C$31:$C$35,'[1]V. Seguridad'!$E$31:$E$35)</f>
        <v>Medio</v>
      </c>
      <c r="AK145" s="11" t="str">
        <f t="shared" si="21"/>
        <v>Medio</v>
      </c>
      <c r="AL145" s="11">
        <f t="shared" si="19"/>
        <v>3</v>
      </c>
      <c r="AM145" s="11">
        <f t="shared" si="19"/>
        <v>0</v>
      </c>
      <c r="AN145" s="11">
        <f t="shared" si="19"/>
        <v>2</v>
      </c>
      <c r="AO145" s="11">
        <f t="shared" si="19"/>
        <v>2</v>
      </c>
      <c r="AP145" s="11">
        <f>IF(X145="",0,(LOOKUP(X145,Dispo,'[1]V. Seguridad'!$D$41:$D$45)*(LOOKUP(Y145,Tiempo,VTiempo))))</f>
        <v>3</v>
      </c>
      <c r="AQ145" s="11">
        <f t="shared" si="22"/>
        <v>3</v>
      </c>
      <c r="AR145" s="14" t="str">
        <f t="shared" si="23"/>
        <v>Alto</v>
      </c>
      <c r="AS145" s="1" t="str">
        <f>LOOKUP(U145,Clasifica,'[1]V. Seguridad'!$F$4:$F$18)</f>
        <v>REVISAR CON JURÍDICA</v>
      </c>
      <c r="AT145" s="1" t="str">
        <f>LOOKUP(U145,'[1]V. Seguridad'!$C$4:$C$18,'[1]V. Seguridad'!$E$4:$E$18)</f>
        <v>Otra norma legal o constitucional</v>
      </c>
      <c r="AU145" s="1" t="str">
        <f t="shared" si="24"/>
        <v>Otra norma legal o constitucional</v>
      </c>
      <c r="AV145" s="1" t="str">
        <f>LOOKUP(U145,'[1]V. Seguridad'!$C$4:$C$18,'[1]V. Seguridad'!$G$4:$G$18)</f>
        <v>REVISAR CON JURÍDICA</v>
      </c>
    </row>
    <row r="146" spans="2:48" ht="60" x14ac:dyDescent="0.25">
      <c r="B146" s="1" t="s">
        <v>287</v>
      </c>
      <c r="C146" s="1" t="s">
        <v>288</v>
      </c>
      <c r="D146" s="1" t="s">
        <v>490</v>
      </c>
      <c r="E146" s="1" t="s">
        <v>414</v>
      </c>
      <c r="F146" s="1" t="s">
        <v>491</v>
      </c>
      <c r="G146" s="1" t="s">
        <v>7</v>
      </c>
      <c r="H146" s="1" t="s">
        <v>394</v>
      </c>
      <c r="I146" s="1" t="s">
        <v>289</v>
      </c>
      <c r="J146" s="1" t="s">
        <v>8</v>
      </c>
      <c r="K146" s="1" t="s">
        <v>5</v>
      </c>
      <c r="L146" s="1" t="s">
        <v>290</v>
      </c>
      <c r="M146" s="1" t="s">
        <v>291</v>
      </c>
      <c r="N146" s="1">
        <v>1995</v>
      </c>
      <c r="O146" s="1" t="s">
        <v>395</v>
      </c>
      <c r="P146" s="1" t="s">
        <v>493</v>
      </c>
      <c r="Q146" s="1" t="s">
        <v>496</v>
      </c>
      <c r="R146" s="11" t="s">
        <v>398</v>
      </c>
      <c r="S146" s="11" t="s">
        <v>398</v>
      </c>
      <c r="T146" s="11" t="s">
        <v>398</v>
      </c>
      <c r="U146" s="1" t="s">
        <v>399</v>
      </c>
      <c r="V146" s="1"/>
      <c r="W146" s="1" t="s">
        <v>400</v>
      </c>
      <c r="X146" s="1" t="s">
        <v>401</v>
      </c>
      <c r="Y146" s="1" t="s">
        <v>412</v>
      </c>
      <c r="Z146" s="1"/>
      <c r="AA146" s="1" t="s">
        <v>403</v>
      </c>
      <c r="AB146" s="1" t="s">
        <v>504</v>
      </c>
      <c r="AC146" s="12">
        <v>43713</v>
      </c>
      <c r="AD146" s="13" t="str">
        <f t="shared" si="20"/>
        <v>ACTIVO CALIFICADO</v>
      </c>
      <c r="AE146" s="11">
        <f t="shared" si="25"/>
        <v>5</v>
      </c>
      <c r="AF146" s="11">
        <f t="shared" si="25"/>
        <v>5</v>
      </c>
      <c r="AG146" s="11">
        <f t="shared" si="25"/>
        <v>5</v>
      </c>
      <c r="AH146" s="11" t="str">
        <f>LOOKUP(U146,Clasifica,'[1]V. Seguridad'!$D$4:$D$18)</f>
        <v>Alto</v>
      </c>
      <c r="AI146" s="11" t="e">
        <f>LOOKUP(V146,HWSW,'[1]V. Seguridad'!$E$22:$E$25)</f>
        <v>#N/A</v>
      </c>
      <c r="AJ146" s="11" t="str">
        <f>LOOKUP(W146,'[1]V. Seguridad'!$C$31:$C$35,'[1]V. Seguridad'!$E$31:$E$35)</f>
        <v>Medio</v>
      </c>
      <c r="AK146" s="11" t="str">
        <f t="shared" si="21"/>
        <v>Bajo</v>
      </c>
      <c r="AL146" s="11">
        <f t="shared" ref="AL146:AO166" si="26">IF(U146="",0,IF(AH146="Bajo",1,IF(AH146="Medio",2,3)))</f>
        <v>3</v>
      </c>
      <c r="AM146" s="11">
        <f t="shared" si="26"/>
        <v>0</v>
      </c>
      <c r="AN146" s="11">
        <f t="shared" si="26"/>
        <v>2</v>
      </c>
      <c r="AO146" s="11">
        <f t="shared" si="26"/>
        <v>1</v>
      </c>
      <c r="AP146" s="11">
        <f>IF(X146="",0,(LOOKUP(X146,Dispo,'[1]V. Seguridad'!$D$41:$D$45)*(LOOKUP(Y146,Tiempo,VTiempo))))</f>
        <v>2</v>
      </c>
      <c r="AQ146" s="11">
        <f t="shared" si="22"/>
        <v>3</v>
      </c>
      <c r="AR146" s="14" t="str">
        <f t="shared" si="23"/>
        <v>Alto</v>
      </c>
      <c r="AS146" s="1" t="str">
        <f>LOOKUP(U146,Clasifica,'[1]V. Seguridad'!$F$4:$F$18)</f>
        <v>REVISAR CON JURÍDICA</v>
      </c>
      <c r="AT146" s="1" t="str">
        <f>LOOKUP(U146,'[1]V. Seguridad'!$C$4:$C$18,'[1]V. Seguridad'!$E$4:$E$18)</f>
        <v>Otra norma legal o constitucional</v>
      </c>
      <c r="AU146" s="1" t="str">
        <f t="shared" si="24"/>
        <v>Otra norma legal o constitucional</v>
      </c>
      <c r="AV146" s="1" t="str">
        <f>LOOKUP(U146,'[1]V. Seguridad'!$C$4:$C$18,'[1]V. Seguridad'!$G$4:$G$18)</f>
        <v>REVISAR CON JURÍDICA</v>
      </c>
    </row>
    <row r="147" spans="2:48" ht="120" x14ac:dyDescent="0.25">
      <c r="B147" s="16" t="s">
        <v>292</v>
      </c>
      <c r="C147" s="1" t="s">
        <v>293</v>
      </c>
      <c r="D147" s="1" t="s">
        <v>490</v>
      </c>
      <c r="E147" s="1" t="s">
        <v>414</v>
      </c>
      <c r="F147" s="1" t="s">
        <v>491</v>
      </c>
      <c r="G147" s="1" t="s">
        <v>7</v>
      </c>
      <c r="H147" s="1" t="s">
        <v>394</v>
      </c>
      <c r="I147" s="1" t="s">
        <v>294</v>
      </c>
      <c r="J147" s="1" t="s">
        <v>8</v>
      </c>
      <c r="K147" s="1" t="s">
        <v>5</v>
      </c>
      <c r="L147" s="1" t="s">
        <v>290</v>
      </c>
      <c r="M147" s="1" t="s">
        <v>295</v>
      </c>
      <c r="N147" s="1">
        <v>1995</v>
      </c>
      <c r="O147" s="1" t="s">
        <v>440</v>
      </c>
      <c r="P147" s="1" t="s">
        <v>503</v>
      </c>
      <c r="Q147" s="1" t="s">
        <v>505</v>
      </c>
      <c r="R147" s="11" t="s">
        <v>398</v>
      </c>
      <c r="S147" s="11" t="s">
        <v>398</v>
      </c>
      <c r="T147" s="11" t="s">
        <v>398</v>
      </c>
      <c r="U147" s="1" t="s">
        <v>399</v>
      </c>
      <c r="V147" s="1" t="s">
        <v>461</v>
      </c>
      <c r="W147" s="1" t="s">
        <v>400</v>
      </c>
      <c r="X147" s="1" t="s">
        <v>401</v>
      </c>
      <c r="Y147" s="1" t="s">
        <v>408</v>
      </c>
      <c r="Z147" s="1" t="s">
        <v>403</v>
      </c>
      <c r="AA147" s="1"/>
      <c r="AB147" s="1" t="s">
        <v>506</v>
      </c>
      <c r="AC147" s="12">
        <v>43713</v>
      </c>
      <c r="AD147" s="13" t="str">
        <f t="shared" si="20"/>
        <v>ACTIVO CALIFICADO</v>
      </c>
      <c r="AE147" s="11">
        <f t="shared" si="25"/>
        <v>5</v>
      </c>
      <c r="AF147" s="11">
        <f t="shared" si="25"/>
        <v>5</v>
      </c>
      <c r="AG147" s="11">
        <f t="shared" si="25"/>
        <v>5</v>
      </c>
      <c r="AH147" s="11" t="str">
        <f>LOOKUP(U147,Clasifica,'[1]V. Seguridad'!$D$4:$D$18)</f>
        <v>Alto</v>
      </c>
      <c r="AI147" s="11" t="str">
        <f>LOOKUP(V147,HWSW,'[1]V. Seguridad'!$E$22:$E$25)</f>
        <v>Alto</v>
      </c>
      <c r="AJ147" s="11" t="str">
        <f>LOOKUP(W147,'[1]V. Seguridad'!$C$31:$C$35,'[1]V. Seguridad'!$E$31:$E$35)</f>
        <v>Medio</v>
      </c>
      <c r="AK147" s="11" t="str">
        <f t="shared" si="21"/>
        <v>Alto</v>
      </c>
      <c r="AL147" s="11">
        <f t="shared" si="26"/>
        <v>3</v>
      </c>
      <c r="AM147" s="11">
        <f t="shared" si="26"/>
        <v>3</v>
      </c>
      <c r="AN147" s="11">
        <f t="shared" si="26"/>
        <v>2</v>
      </c>
      <c r="AO147" s="11">
        <f t="shared" si="26"/>
        <v>3</v>
      </c>
      <c r="AP147" s="11">
        <f>IF(X147="",0,(LOOKUP(X147,Dispo,'[1]V. Seguridad'!$D$41:$D$45)*(LOOKUP(Y147,Tiempo,VTiempo))))</f>
        <v>4</v>
      </c>
      <c r="AQ147" s="11">
        <f t="shared" si="22"/>
        <v>3</v>
      </c>
      <c r="AR147" s="14" t="str">
        <f t="shared" si="23"/>
        <v>Alto</v>
      </c>
      <c r="AS147" s="1" t="str">
        <f>LOOKUP(U147,Clasifica,'[1]V. Seguridad'!$F$4:$F$18)</f>
        <v>REVISAR CON JURÍDICA</v>
      </c>
      <c r="AT147" s="1" t="str">
        <f>LOOKUP(U147,'[1]V. Seguridad'!$C$4:$C$18,'[1]V. Seguridad'!$E$4:$E$18)</f>
        <v>Otra norma legal o constitucional</v>
      </c>
      <c r="AU147" s="1" t="str">
        <f t="shared" si="24"/>
        <v>Otra norma legal o constitucional</v>
      </c>
      <c r="AV147" s="1" t="str">
        <f>LOOKUP(U147,'[1]V. Seguridad'!$C$4:$C$18,'[1]V. Seguridad'!$G$4:$G$18)</f>
        <v>REVISAR CON JURÍDICA</v>
      </c>
    </row>
    <row r="148" spans="2:48" ht="120" x14ac:dyDescent="0.25">
      <c r="B148" s="16" t="s">
        <v>296</v>
      </c>
      <c r="C148" s="1" t="s">
        <v>293</v>
      </c>
      <c r="D148" s="1" t="s">
        <v>490</v>
      </c>
      <c r="E148" s="1" t="s">
        <v>414</v>
      </c>
      <c r="F148" s="1" t="s">
        <v>491</v>
      </c>
      <c r="G148" s="1" t="s">
        <v>7</v>
      </c>
      <c r="H148" s="1" t="s">
        <v>394</v>
      </c>
      <c r="I148" s="1" t="s">
        <v>294</v>
      </c>
      <c r="J148" s="1" t="s">
        <v>8</v>
      </c>
      <c r="K148" s="1" t="s">
        <v>5</v>
      </c>
      <c r="L148" s="1" t="s">
        <v>290</v>
      </c>
      <c r="M148" s="1" t="s">
        <v>295</v>
      </c>
      <c r="N148" s="1">
        <v>1995</v>
      </c>
      <c r="O148" s="1" t="s">
        <v>440</v>
      </c>
      <c r="P148" s="1" t="s">
        <v>503</v>
      </c>
      <c r="Q148" s="1" t="s">
        <v>505</v>
      </c>
      <c r="R148" s="11" t="s">
        <v>398</v>
      </c>
      <c r="S148" s="11" t="s">
        <v>398</v>
      </c>
      <c r="T148" s="11" t="s">
        <v>398</v>
      </c>
      <c r="U148" s="1" t="s">
        <v>399</v>
      </c>
      <c r="V148" s="1"/>
      <c r="W148" s="1" t="s">
        <v>400</v>
      </c>
      <c r="X148" s="1" t="s">
        <v>401</v>
      </c>
      <c r="Y148" s="1" t="s">
        <v>408</v>
      </c>
      <c r="Z148" s="1"/>
      <c r="AA148" s="1" t="s">
        <v>403</v>
      </c>
      <c r="AB148" s="1" t="s">
        <v>506</v>
      </c>
      <c r="AC148" s="12">
        <v>43713</v>
      </c>
      <c r="AD148" s="13" t="str">
        <f t="shared" si="20"/>
        <v>ACTIVO CALIFICADO</v>
      </c>
      <c r="AE148" s="11">
        <f t="shared" si="25"/>
        <v>5</v>
      </c>
      <c r="AF148" s="11">
        <f t="shared" si="25"/>
        <v>5</v>
      </c>
      <c r="AG148" s="11">
        <f t="shared" si="25"/>
        <v>5</v>
      </c>
      <c r="AH148" s="11" t="str">
        <f>LOOKUP(U148,Clasifica,'[1]V. Seguridad'!$D$4:$D$18)</f>
        <v>Alto</v>
      </c>
      <c r="AI148" s="11" t="e">
        <f>LOOKUP(V148,HWSW,'[1]V. Seguridad'!$E$22:$E$25)</f>
        <v>#N/A</v>
      </c>
      <c r="AJ148" s="11" t="str">
        <f>LOOKUP(W148,'[1]V. Seguridad'!$C$31:$C$35,'[1]V. Seguridad'!$E$31:$E$35)</f>
        <v>Medio</v>
      </c>
      <c r="AK148" s="11" t="str">
        <f t="shared" si="21"/>
        <v>Alto</v>
      </c>
      <c r="AL148" s="11">
        <f t="shared" si="26"/>
        <v>3</v>
      </c>
      <c r="AM148" s="11">
        <f t="shared" si="26"/>
        <v>0</v>
      </c>
      <c r="AN148" s="11">
        <f t="shared" si="26"/>
        <v>2</v>
      </c>
      <c r="AO148" s="11">
        <f t="shared" si="26"/>
        <v>3</v>
      </c>
      <c r="AP148" s="11">
        <f>IF(X148="",0,(LOOKUP(X148,Dispo,'[1]V. Seguridad'!$D$41:$D$45)*(LOOKUP(Y148,Tiempo,VTiempo))))</f>
        <v>4</v>
      </c>
      <c r="AQ148" s="11">
        <f t="shared" si="22"/>
        <v>3</v>
      </c>
      <c r="AR148" s="14" t="str">
        <f t="shared" si="23"/>
        <v>Alto</v>
      </c>
      <c r="AS148" s="1" t="str">
        <f>LOOKUP(U148,Clasifica,'[1]V. Seguridad'!$F$4:$F$18)</f>
        <v>REVISAR CON JURÍDICA</v>
      </c>
      <c r="AT148" s="1" t="str">
        <f>LOOKUP(U148,'[1]V. Seguridad'!$C$4:$C$18,'[1]V. Seguridad'!$E$4:$E$18)</f>
        <v>Otra norma legal o constitucional</v>
      </c>
      <c r="AU148" s="1" t="str">
        <f t="shared" si="24"/>
        <v>Otra norma legal o constitucional</v>
      </c>
      <c r="AV148" s="1" t="str">
        <f>LOOKUP(U148,'[1]V. Seguridad'!$C$4:$C$18,'[1]V. Seguridad'!$G$4:$G$18)</f>
        <v>REVISAR CON JURÍDICA</v>
      </c>
    </row>
    <row r="149" spans="2:48" ht="120" x14ac:dyDescent="0.25">
      <c r="B149" s="16" t="s">
        <v>297</v>
      </c>
      <c r="C149" s="1" t="s">
        <v>293</v>
      </c>
      <c r="D149" s="1" t="s">
        <v>490</v>
      </c>
      <c r="E149" s="1" t="s">
        <v>414</v>
      </c>
      <c r="F149" s="1" t="s">
        <v>491</v>
      </c>
      <c r="G149" s="1" t="s">
        <v>7</v>
      </c>
      <c r="H149" s="1" t="s">
        <v>394</v>
      </c>
      <c r="I149" s="1" t="s">
        <v>298</v>
      </c>
      <c r="J149" s="1" t="s">
        <v>8</v>
      </c>
      <c r="K149" s="1" t="s">
        <v>5</v>
      </c>
      <c r="L149" s="1" t="s">
        <v>290</v>
      </c>
      <c r="M149" s="1" t="s">
        <v>295</v>
      </c>
      <c r="N149" s="1">
        <v>1995</v>
      </c>
      <c r="O149" s="1" t="s">
        <v>440</v>
      </c>
      <c r="P149" s="1" t="s">
        <v>503</v>
      </c>
      <c r="Q149" s="1" t="s">
        <v>505</v>
      </c>
      <c r="R149" s="11" t="s">
        <v>398</v>
      </c>
      <c r="S149" s="11" t="s">
        <v>398</v>
      </c>
      <c r="T149" s="11" t="s">
        <v>398</v>
      </c>
      <c r="U149" s="1" t="s">
        <v>399</v>
      </c>
      <c r="V149" s="1"/>
      <c r="W149" s="1" t="s">
        <v>400</v>
      </c>
      <c r="X149" s="1" t="s">
        <v>401</v>
      </c>
      <c r="Y149" s="1" t="s">
        <v>408</v>
      </c>
      <c r="Z149" s="1"/>
      <c r="AA149" s="1" t="s">
        <v>403</v>
      </c>
      <c r="AB149" s="1" t="s">
        <v>506</v>
      </c>
      <c r="AC149" s="12">
        <v>43713</v>
      </c>
      <c r="AD149" s="13" t="str">
        <f t="shared" si="20"/>
        <v>ACTIVO CALIFICADO</v>
      </c>
      <c r="AE149" s="11">
        <f t="shared" si="25"/>
        <v>5</v>
      </c>
      <c r="AF149" s="11">
        <f t="shared" si="25"/>
        <v>5</v>
      </c>
      <c r="AG149" s="11">
        <f t="shared" si="25"/>
        <v>5</v>
      </c>
      <c r="AH149" s="11" t="str">
        <f>LOOKUP(U149,Clasifica,'[1]V. Seguridad'!$D$4:$D$18)</f>
        <v>Alto</v>
      </c>
      <c r="AI149" s="11" t="e">
        <f>LOOKUP(V149,HWSW,'[1]V. Seguridad'!$E$22:$E$25)</f>
        <v>#N/A</v>
      </c>
      <c r="AJ149" s="11" t="str">
        <f>LOOKUP(W149,'[1]V. Seguridad'!$C$31:$C$35,'[1]V. Seguridad'!$E$31:$E$35)</f>
        <v>Medio</v>
      </c>
      <c r="AK149" s="11" t="str">
        <f t="shared" si="21"/>
        <v>Alto</v>
      </c>
      <c r="AL149" s="11">
        <f t="shared" si="26"/>
        <v>3</v>
      </c>
      <c r="AM149" s="11">
        <f t="shared" si="26"/>
        <v>0</v>
      </c>
      <c r="AN149" s="11">
        <f t="shared" si="26"/>
        <v>2</v>
      </c>
      <c r="AO149" s="11">
        <f t="shared" si="26"/>
        <v>3</v>
      </c>
      <c r="AP149" s="11">
        <f>IF(X149="",0,(LOOKUP(X149,Dispo,'[1]V. Seguridad'!$D$41:$D$45)*(LOOKUP(Y149,Tiempo,VTiempo))))</f>
        <v>4</v>
      </c>
      <c r="AQ149" s="11">
        <f t="shared" si="22"/>
        <v>3</v>
      </c>
      <c r="AR149" s="14" t="str">
        <f t="shared" si="23"/>
        <v>Alto</v>
      </c>
      <c r="AS149" s="1" t="str">
        <f>LOOKUP(U149,Clasifica,'[1]V. Seguridad'!$F$4:$F$18)</f>
        <v>REVISAR CON JURÍDICA</v>
      </c>
      <c r="AT149" s="1" t="str">
        <f>LOOKUP(U149,'[1]V. Seguridad'!$C$4:$C$18,'[1]V. Seguridad'!$E$4:$E$18)</f>
        <v>Otra norma legal o constitucional</v>
      </c>
      <c r="AU149" s="1" t="str">
        <f t="shared" si="24"/>
        <v>Otra norma legal o constitucional</v>
      </c>
      <c r="AV149" s="1" t="str">
        <f>LOOKUP(U149,'[1]V. Seguridad'!$C$4:$C$18,'[1]V. Seguridad'!$G$4:$G$18)</f>
        <v>REVISAR CON JURÍDICA</v>
      </c>
    </row>
    <row r="150" spans="2:48" ht="60" x14ac:dyDescent="0.25">
      <c r="B150" s="1" t="s">
        <v>299</v>
      </c>
      <c r="C150" s="1" t="s">
        <v>300</v>
      </c>
      <c r="D150" s="1" t="s">
        <v>490</v>
      </c>
      <c r="E150" s="1" t="s">
        <v>414</v>
      </c>
      <c r="F150" s="1" t="s">
        <v>491</v>
      </c>
      <c r="G150" s="1" t="s">
        <v>497</v>
      </c>
      <c r="H150" s="1" t="s">
        <v>394</v>
      </c>
      <c r="I150" s="1" t="s">
        <v>301</v>
      </c>
      <c r="J150" s="1" t="s">
        <v>8</v>
      </c>
      <c r="K150" s="1" t="s">
        <v>5</v>
      </c>
      <c r="L150" s="1" t="s">
        <v>15</v>
      </c>
      <c r="M150" s="1" t="s">
        <v>17</v>
      </c>
      <c r="N150" s="1">
        <v>1995</v>
      </c>
      <c r="O150" s="1" t="s">
        <v>440</v>
      </c>
      <c r="P150" s="1" t="s">
        <v>493</v>
      </c>
      <c r="Q150" s="1" t="s">
        <v>496</v>
      </c>
      <c r="R150" s="11" t="s">
        <v>398</v>
      </c>
      <c r="S150" s="11" t="s">
        <v>398</v>
      </c>
      <c r="T150" s="11" t="s">
        <v>398</v>
      </c>
      <c r="U150" s="1" t="s">
        <v>399</v>
      </c>
      <c r="V150" s="1"/>
      <c r="W150" s="1" t="s">
        <v>400</v>
      </c>
      <c r="X150" s="1" t="s">
        <v>425</v>
      </c>
      <c r="Y150" s="1" t="s">
        <v>402</v>
      </c>
      <c r="Z150" s="1"/>
      <c r="AA150" s="1" t="s">
        <v>403</v>
      </c>
      <c r="AB150" s="1" t="s">
        <v>498</v>
      </c>
      <c r="AC150" s="12">
        <v>43703</v>
      </c>
      <c r="AD150" s="13" t="str">
        <f t="shared" si="20"/>
        <v>ACTIVO CALIFICADO</v>
      </c>
      <c r="AE150" s="11">
        <f t="shared" si="25"/>
        <v>5</v>
      </c>
      <c r="AF150" s="11">
        <f t="shared" si="25"/>
        <v>5</v>
      </c>
      <c r="AG150" s="11">
        <f t="shared" si="25"/>
        <v>5</v>
      </c>
      <c r="AH150" s="11" t="str">
        <f>LOOKUP(U150,Clasifica,'[1]V. Seguridad'!$D$4:$D$18)</f>
        <v>Alto</v>
      </c>
      <c r="AI150" s="11" t="e">
        <f>LOOKUP(V150,HWSW,'[1]V. Seguridad'!$E$22:$E$25)</f>
        <v>#N/A</v>
      </c>
      <c r="AJ150" s="11" t="str">
        <f>LOOKUP(W150,'[1]V. Seguridad'!$C$31:$C$35,'[1]V. Seguridad'!$E$31:$E$35)</f>
        <v>Medio</v>
      </c>
      <c r="AK150" s="11" t="str">
        <f t="shared" si="21"/>
        <v>Bajo</v>
      </c>
      <c r="AL150" s="11">
        <f t="shared" si="26"/>
        <v>3</v>
      </c>
      <c r="AM150" s="11">
        <f t="shared" si="26"/>
        <v>0</v>
      </c>
      <c r="AN150" s="11">
        <f t="shared" si="26"/>
        <v>2</v>
      </c>
      <c r="AO150" s="11">
        <f t="shared" si="26"/>
        <v>1</v>
      </c>
      <c r="AP150" s="11">
        <f>IF(X150="",0,(LOOKUP(X150,Dispo,'[1]V. Seguridad'!$D$41:$D$45)*(LOOKUP(Y150,Tiempo,VTiempo))))</f>
        <v>0.625</v>
      </c>
      <c r="AQ150" s="11">
        <f t="shared" si="22"/>
        <v>3</v>
      </c>
      <c r="AR150" s="14" t="str">
        <f t="shared" si="23"/>
        <v>Alto</v>
      </c>
      <c r="AS150" s="1" t="str">
        <f>LOOKUP(U150,Clasifica,'[1]V. Seguridad'!$F$4:$F$18)</f>
        <v>REVISAR CON JURÍDICA</v>
      </c>
      <c r="AT150" s="1" t="str">
        <f>LOOKUP(U150,'[1]V. Seguridad'!$C$4:$C$18,'[1]V. Seguridad'!$E$4:$E$18)</f>
        <v>Otra norma legal o constitucional</v>
      </c>
      <c r="AU150" s="1" t="str">
        <f t="shared" si="24"/>
        <v>Otra norma legal o constitucional</v>
      </c>
      <c r="AV150" s="1" t="str">
        <f>LOOKUP(U150,'[1]V. Seguridad'!$C$4:$C$18,'[1]V. Seguridad'!$G$4:$G$18)</f>
        <v>REVISAR CON JURÍDICA</v>
      </c>
    </row>
    <row r="151" spans="2:48" ht="105" x14ac:dyDescent="0.25">
      <c r="B151" s="1" t="s">
        <v>302</v>
      </c>
      <c r="C151" s="1" t="s">
        <v>13</v>
      </c>
      <c r="D151" s="1" t="s">
        <v>490</v>
      </c>
      <c r="E151" s="1" t="s">
        <v>414</v>
      </c>
      <c r="F151" s="1" t="s">
        <v>491</v>
      </c>
      <c r="G151" s="1" t="s">
        <v>507</v>
      </c>
      <c r="H151" s="1" t="s">
        <v>394</v>
      </c>
      <c r="I151" s="1" t="s">
        <v>303</v>
      </c>
      <c r="J151" s="1" t="s">
        <v>8</v>
      </c>
      <c r="K151" s="1" t="s">
        <v>5</v>
      </c>
      <c r="L151" s="1" t="s">
        <v>304</v>
      </c>
      <c r="M151" s="1" t="s">
        <v>305</v>
      </c>
      <c r="N151" s="1">
        <v>2012</v>
      </c>
      <c r="O151" s="1" t="s">
        <v>395</v>
      </c>
      <c r="P151" s="1" t="s">
        <v>493</v>
      </c>
      <c r="Q151" s="1" t="s">
        <v>508</v>
      </c>
      <c r="R151" s="11" t="s">
        <v>398</v>
      </c>
      <c r="S151" s="11" t="s">
        <v>398</v>
      </c>
      <c r="T151" s="11" t="s">
        <v>398</v>
      </c>
      <c r="U151" s="1" t="s">
        <v>399</v>
      </c>
      <c r="V151" s="1"/>
      <c r="W151" s="1" t="s">
        <v>400</v>
      </c>
      <c r="X151" s="1" t="s">
        <v>425</v>
      </c>
      <c r="Y151" s="1" t="s">
        <v>408</v>
      </c>
      <c r="Z151" s="1"/>
      <c r="AA151" s="1" t="s">
        <v>403</v>
      </c>
      <c r="AB151" s="1" t="s">
        <v>509</v>
      </c>
      <c r="AC151" s="12">
        <v>43703</v>
      </c>
      <c r="AD151" s="13" t="str">
        <f t="shared" si="20"/>
        <v>ACTIVO CALIFICADO</v>
      </c>
      <c r="AE151" s="11">
        <f t="shared" si="25"/>
        <v>5</v>
      </c>
      <c r="AF151" s="11">
        <f t="shared" si="25"/>
        <v>5</v>
      </c>
      <c r="AG151" s="11">
        <f t="shared" si="25"/>
        <v>5</v>
      </c>
      <c r="AH151" s="11" t="str">
        <f>LOOKUP(U151,Clasifica,'[1]V. Seguridad'!$D$4:$D$18)</f>
        <v>Alto</v>
      </c>
      <c r="AI151" s="11" t="e">
        <f>LOOKUP(V151,HWSW,'[1]V. Seguridad'!$E$22:$E$25)</f>
        <v>#N/A</v>
      </c>
      <c r="AJ151" s="11" t="str">
        <f>LOOKUP(W151,'[1]V. Seguridad'!$C$31:$C$35,'[1]V. Seguridad'!$E$31:$E$35)</f>
        <v>Medio</v>
      </c>
      <c r="AK151" s="11" t="str">
        <f t="shared" si="21"/>
        <v>Bajo</v>
      </c>
      <c r="AL151" s="11">
        <f t="shared" si="26"/>
        <v>3</v>
      </c>
      <c r="AM151" s="11">
        <f t="shared" si="26"/>
        <v>0</v>
      </c>
      <c r="AN151" s="11">
        <f t="shared" si="26"/>
        <v>2</v>
      </c>
      <c r="AO151" s="11">
        <f t="shared" si="26"/>
        <v>1</v>
      </c>
      <c r="AP151" s="11">
        <f>IF(X151="",0,(LOOKUP(X151,Dispo,'[1]V. Seguridad'!$D$41:$D$45)*(LOOKUP(Y151,Tiempo,VTiempo))))</f>
        <v>1</v>
      </c>
      <c r="AQ151" s="11">
        <f t="shared" si="22"/>
        <v>3</v>
      </c>
      <c r="AR151" s="14" t="str">
        <f t="shared" si="23"/>
        <v>Alto</v>
      </c>
      <c r="AS151" s="1" t="str">
        <f>LOOKUP(U151,Clasifica,'[1]V. Seguridad'!$F$4:$F$18)</f>
        <v>REVISAR CON JURÍDICA</v>
      </c>
      <c r="AT151" s="1" t="str">
        <f>LOOKUP(U151,'[1]V. Seguridad'!$C$4:$C$18,'[1]V. Seguridad'!$E$4:$E$18)</f>
        <v>Otra norma legal o constitucional</v>
      </c>
      <c r="AU151" s="1" t="str">
        <f t="shared" si="24"/>
        <v>Otra norma legal o constitucional</v>
      </c>
      <c r="AV151" s="1" t="str">
        <f>LOOKUP(U151,'[1]V. Seguridad'!$C$4:$C$18,'[1]V. Seguridad'!$G$4:$G$18)</f>
        <v>REVISAR CON JURÍDICA</v>
      </c>
    </row>
    <row r="152" spans="2:48" ht="60" x14ac:dyDescent="0.25">
      <c r="B152" s="1" t="s">
        <v>306</v>
      </c>
      <c r="C152" s="1" t="s">
        <v>13</v>
      </c>
      <c r="D152" s="1" t="s">
        <v>490</v>
      </c>
      <c r="E152" s="1" t="s">
        <v>414</v>
      </c>
      <c r="F152" s="1" t="s">
        <v>491</v>
      </c>
      <c r="G152" s="1" t="s">
        <v>507</v>
      </c>
      <c r="H152" s="1" t="s">
        <v>394</v>
      </c>
      <c r="I152" s="1" t="s">
        <v>307</v>
      </c>
      <c r="J152" s="1" t="s">
        <v>8</v>
      </c>
      <c r="K152" s="1" t="s">
        <v>5</v>
      </c>
      <c r="L152" s="1" t="s">
        <v>14</v>
      </c>
      <c r="M152" s="1" t="s">
        <v>18</v>
      </c>
      <c r="N152" s="1">
        <v>1995</v>
      </c>
      <c r="O152" s="1" t="s">
        <v>405</v>
      </c>
      <c r="P152" s="1" t="s">
        <v>493</v>
      </c>
      <c r="Q152" s="1" t="s">
        <v>496</v>
      </c>
      <c r="R152" s="11" t="s">
        <v>398</v>
      </c>
      <c r="S152" s="11" t="s">
        <v>398</v>
      </c>
      <c r="T152" s="11" t="s">
        <v>398</v>
      </c>
      <c r="U152" s="1" t="s">
        <v>399</v>
      </c>
      <c r="V152" s="1"/>
      <c r="W152" s="1" t="s">
        <v>400</v>
      </c>
      <c r="X152" s="1" t="s">
        <v>425</v>
      </c>
      <c r="Y152" s="1" t="s">
        <v>408</v>
      </c>
      <c r="Z152" s="1"/>
      <c r="AA152" s="1" t="s">
        <v>403</v>
      </c>
      <c r="AB152" s="1" t="s">
        <v>509</v>
      </c>
      <c r="AC152" s="12">
        <v>43703</v>
      </c>
      <c r="AD152" s="13" t="str">
        <f t="shared" si="20"/>
        <v>ACTIVO CALIFICADO</v>
      </c>
      <c r="AE152" s="11">
        <f t="shared" si="25"/>
        <v>5</v>
      </c>
      <c r="AF152" s="11">
        <f t="shared" si="25"/>
        <v>5</v>
      </c>
      <c r="AG152" s="11">
        <f t="shared" si="25"/>
        <v>5</v>
      </c>
      <c r="AH152" s="11" t="str">
        <f>LOOKUP(U152,Clasifica,'[1]V. Seguridad'!$D$4:$D$18)</f>
        <v>Alto</v>
      </c>
      <c r="AI152" s="11" t="e">
        <f>LOOKUP(V152,HWSW,'[1]V. Seguridad'!$E$22:$E$25)</f>
        <v>#N/A</v>
      </c>
      <c r="AJ152" s="11" t="str">
        <f>LOOKUP(W152,'[1]V. Seguridad'!$C$31:$C$35,'[1]V. Seguridad'!$E$31:$E$35)</f>
        <v>Medio</v>
      </c>
      <c r="AK152" s="11" t="str">
        <f t="shared" si="21"/>
        <v>Bajo</v>
      </c>
      <c r="AL152" s="11">
        <f t="shared" si="26"/>
        <v>3</v>
      </c>
      <c r="AM152" s="11">
        <f t="shared" si="26"/>
        <v>0</v>
      </c>
      <c r="AN152" s="11">
        <f t="shared" si="26"/>
        <v>2</v>
      </c>
      <c r="AO152" s="11">
        <f t="shared" si="26"/>
        <v>1</v>
      </c>
      <c r="AP152" s="11">
        <f>IF(X152="",0,(LOOKUP(X152,Dispo,'[1]V. Seguridad'!$D$41:$D$45)*(LOOKUP(Y152,Tiempo,VTiempo))))</f>
        <v>1</v>
      </c>
      <c r="AQ152" s="11">
        <f t="shared" si="22"/>
        <v>3</v>
      </c>
      <c r="AR152" s="14" t="str">
        <f t="shared" si="23"/>
        <v>Alto</v>
      </c>
      <c r="AS152" s="1" t="str">
        <f>LOOKUP(U152,Clasifica,'[1]V. Seguridad'!$F$4:$F$18)</f>
        <v>REVISAR CON JURÍDICA</v>
      </c>
      <c r="AT152" s="1" t="str">
        <f>LOOKUP(U152,'[1]V. Seguridad'!$C$4:$C$18,'[1]V. Seguridad'!$E$4:$E$18)</f>
        <v>Otra norma legal o constitucional</v>
      </c>
      <c r="AU152" s="1" t="str">
        <f t="shared" si="24"/>
        <v>Otra norma legal o constitucional</v>
      </c>
      <c r="AV152" s="1" t="str">
        <f>LOOKUP(U152,'[1]V. Seguridad'!$C$4:$C$18,'[1]V. Seguridad'!$G$4:$G$18)</f>
        <v>REVISAR CON JURÍDICA</v>
      </c>
    </row>
    <row r="153" spans="2:48" ht="60" x14ac:dyDescent="0.25">
      <c r="B153" s="16" t="s">
        <v>20</v>
      </c>
      <c r="C153" s="1" t="s">
        <v>10</v>
      </c>
      <c r="D153" s="1" t="s">
        <v>490</v>
      </c>
      <c r="E153" s="1" t="s">
        <v>414</v>
      </c>
      <c r="F153" s="1" t="s">
        <v>491</v>
      </c>
      <c r="G153" s="1" t="s">
        <v>7</v>
      </c>
      <c r="H153" s="1" t="s">
        <v>394</v>
      </c>
      <c r="I153" s="1" t="s">
        <v>308</v>
      </c>
      <c r="J153" s="1" t="s">
        <v>8</v>
      </c>
      <c r="K153" s="1" t="s">
        <v>5</v>
      </c>
      <c r="L153" s="1" t="s">
        <v>15</v>
      </c>
      <c r="M153" s="1" t="s">
        <v>7</v>
      </c>
      <c r="N153" s="1">
        <v>1995</v>
      </c>
      <c r="O153" s="1" t="s">
        <v>395</v>
      </c>
      <c r="P153" s="1" t="s">
        <v>493</v>
      </c>
      <c r="Q153" s="1" t="s">
        <v>417</v>
      </c>
      <c r="R153" s="11" t="s">
        <v>398</v>
      </c>
      <c r="S153" s="11" t="s">
        <v>398</v>
      </c>
      <c r="T153" s="11" t="s">
        <v>398</v>
      </c>
      <c r="U153" s="1" t="s">
        <v>399</v>
      </c>
      <c r="V153" s="1" t="s">
        <v>461</v>
      </c>
      <c r="W153" s="1" t="s">
        <v>400</v>
      </c>
      <c r="X153" s="1" t="s">
        <v>410</v>
      </c>
      <c r="Y153" s="1" t="s">
        <v>435</v>
      </c>
      <c r="Z153" s="11"/>
      <c r="AA153" s="1" t="s">
        <v>403</v>
      </c>
      <c r="AB153" s="1" t="s">
        <v>494</v>
      </c>
      <c r="AC153" s="12">
        <v>43971</v>
      </c>
      <c r="AD153" s="13" t="str">
        <f t="shared" si="20"/>
        <v>ACTIVO CALIFICADO</v>
      </c>
      <c r="AE153" s="11">
        <f t="shared" si="25"/>
        <v>5</v>
      </c>
      <c r="AF153" s="11">
        <f t="shared" si="25"/>
        <v>5</v>
      </c>
      <c r="AG153" s="11">
        <f t="shared" si="25"/>
        <v>5</v>
      </c>
      <c r="AH153" s="11" t="str">
        <f>LOOKUP(U153,Clasifica,'[1]V. Seguridad'!$D$4:$D$18)</f>
        <v>Alto</v>
      </c>
      <c r="AI153" s="11" t="str">
        <f>LOOKUP(V153,HWSW,'[1]V. Seguridad'!$E$22:$E$25)</f>
        <v>Alto</v>
      </c>
      <c r="AJ153" s="11" t="str">
        <f>LOOKUP(W153,'[1]V. Seguridad'!$C$31:$C$35,'[1]V. Seguridad'!$E$31:$E$35)</f>
        <v>Medio</v>
      </c>
      <c r="AK153" s="11" t="str">
        <f t="shared" si="21"/>
        <v>Bajo</v>
      </c>
      <c r="AL153" s="11">
        <f t="shared" si="26"/>
        <v>3</v>
      </c>
      <c r="AM153" s="11">
        <f t="shared" si="26"/>
        <v>3</v>
      </c>
      <c r="AN153" s="11">
        <f t="shared" si="26"/>
        <v>2</v>
      </c>
      <c r="AO153" s="11">
        <f t="shared" si="26"/>
        <v>1</v>
      </c>
      <c r="AP153" s="11">
        <f>IF(X153="",0,(LOOKUP(X153,Dispo,'[1]V. Seguridad'!$D$41:$D$45)*(LOOKUP(Y153,Tiempo,VTiempo))))</f>
        <v>0.375</v>
      </c>
      <c r="AQ153" s="11">
        <f t="shared" si="22"/>
        <v>3</v>
      </c>
      <c r="AR153" s="14" t="str">
        <f t="shared" si="23"/>
        <v>Alto</v>
      </c>
      <c r="AS153" s="1" t="str">
        <f>LOOKUP(U153,Clasifica,'[1]V. Seguridad'!$F$4:$F$18)</f>
        <v>REVISAR CON JURÍDICA</v>
      </c>
      <c r="AT153" s="1" t="str">
        <f>LOOKUP(U153,'[1]V. Seguridad'!$C$4:$C$18,'[1]V. Seguridad'!$E$4:$E$18)</f>
        <v>Otra norma legal o constitucional</v>
      </c>
      <c r="AU153" s="1" t="str">
        <f t="shared" si="24"/>
        <v>Otra norma legal o constitucional</v>
      </c>
      <c r="AV153" s="1" t="str">
        <f>LOOKUP(U153,'[1]V. Seguridad'!$C$4:$C$18,'[1]V. Seguridad'!$G$4:$G$18)</f>
        <v>REVISAR CON JURÍDICA</v>
      </c>
    </row>
    <row r="154" spans="2:48" ht="120" x14ac:dyDescent="0.25">
      <c r="B154" s="16" t="s">
        <v>309</v>
      </c>
      <c r="C154" s="1" t="s">
        <v>310</v>
      </c>
      <c r="D154" s="1" t="s">
        <v>490</v>
      </c>
      <c r="E154" s="1" t="s">
        <v>414</v>
      </c>
      <c r="F154" s="1" t="s">
        <v>491</v>
      </c>
      <c r="G154" s="1" t="s">
        <v>7</v>
      </c>
      <c r="H154" s="1" t="s">
        <v>394</v>
      </c>
      <c r="I154" s="1" t="s">
        <v>311</v>
      </c>
      <c r="J154" s="1" t="s">
        <v>8</v>
      </c>
      <c r="K154" s="1" t="s">
        <v>5</v>
      </c>
      <c r="L154" s="1" t="s">
        <v>15</v>
      </c>
      <c r="M154" s="1" t="s">
        <v>7</v>
      </c>
      <c r="N154" s="1">
        <v>2017</v>
      </c>
      <c r="O154" s="1" t="s">
        <v>405</v>
      </c>
      <c r="P154" s="1" t="s">
        <v>503</v>
      </c>
      <c r="Q154" s="1" t="s">
        <v>453</v>
      </c>
      <c r="R154" s="11" t="s">
        <v>398</v>
      </c>
      <c r="S154" s="11" t="s">
        <v>398</v>
      </c>
      <c r="T154" s="11" t="s">
        <v>398</v>
      </c>
      <c r="U154" s="1" t="s">
        <v>399</v>
      </c>
      <c r="V154" s="1" t="s">
        <v>461</v>
      </c>
      <c r="W154" s="1" t="s">
        <v>400</v>
      </c>
      <c r="X154" s="1" t="s">
        <v>425</v>
      </c>
      <c r="Y154" s="1" t="s">
        <v>501</v>
      </c>
      <c r="Z154" s="1"/>
      <c r="AA154" s="1"/>
      <c r="AB154" s="1" t="s">
        <v>506</v>
      </c>
      <c r="AC154" s="12">
        <v>43713</v>
      </c>
      <c r="AD154" s="13" t="str">
        <f t="shared" si="20"/>
        <v>ACTIVO CALIFICADO</v>
      </c>
      <c r="AE154" s="11">
        <f t="shared" si="25"/>
        <v>5</v>
      </c>
      <c r="AF154" s="11">
        <f t="shared" si="25"/>
        <v>5</v>
      </c>
      <c r="AG154" s="11">
        <f t="shared" si="25"/>
        <v>5</v>
      </c>
      <c r="AH154" s="11" t="str">
        <f>LOOKUP(U154,Clasifica,'[1]V. Seguridad'!$D$4:$D$18)</f>
        <v>Alto</v>
      </c>
      <c r="AI154" s="11" t="str">
        <f>LOOKUP(V154,HWSW,'[1]V. Seguridad'!$E$22:$E$25)</f>
        <v>Alto</v>
      </c>
      <c r="AJ154" s="11" t="str">
        <f>LOOKUP(W154,'[1]V. Seguridad'!$C$31:$C$35,'[1]V. Seguridad'!$E$31:$E$35)</f>
        <v>Medio</v>
      </c>
      <c r="AK154" s="11" t="str">
        <f t="shared" si="21"/>
        <v>Bajo</v>
      </c>
      <c r="AL154" s="11">
        <f t="shared" si="26"/>
        <v>3</v>
      </c>
      <c r="AM154" s="11">
        <f t="shared" si="26"/>
        <v>3</v>
      </c>
      <c r="AN154" s="11">
        <f t="shared" si="26"/>
        <v>2</v>
      </c>
      <c r="AO154" s="11">
        <f t="shared" si="26"/>
        <v>1</v>
      </c>
      <c r="AP154" s="11">
        <f>IF(X154="",0,(LOOKUP(X154,Dispo,'[1]V. Seguridad'!$D$41:$D$45)*(LOOKUP(Y154,Tiempo,VTiempo))))</f>
        <v>1.25</v>
      </c>
      <c r="AQ154" s="11">
        <f t="shared" si="22"/>
        <v>3</v>
      </c>
      <c r="AR154" s="14" t="str">
        <f t="shared" si="23"/>
        <v>Alto</v>
      </c>
      <c r="AS154" s="1" t="str">
        <f>LOOKUP(U154,Clasifica,'[1]V. Seguridad'!$F$4:$F$18)</f>
        <v>REVISAR CON JURÍDICA</v>
      </c>
      <c r="AT154" s="1" t="str">
        <f>LOOKUP(U154,'[1]V. Seguridad'!$C$4:$C$18,'[1]V. Seguridad'!$E$4:$E$18)</f>
        <v>Otra norma legal o constitucional</v>
      </c>
      <c r="AU154" s="1" t="str">
        <f t="shared" si="24"/>
        <v>Otra norma legal o constitucional</v>
      </c>
      <c r="AV154" s="1" t="str">
        <f>LOOKUP(U154,'[1]V. Seguridad'!$C$4:$C$18,'[1]V. Seguridad'!$G$4:$G$18)</f>
        <v>REVISAR CON JURÍDICA</v>
      </c>
    </row>
    <row r="155" spans="2:48" ht="45" x14ac:dyDescent="0.25">
      <c r="B155" s="16" t="s">
        <v>19</v>
      </c>
      <c r="C155" s="1" t="s">
        <v>10</v>
      </c>
      <c r="D155" s="1" t="s">
        <v>490</v>
      </c>
      <c r="E155" s="1" t="s">
        <v>414</v>
      </c>
      <c r="F155" s="1" t="s">
        <v>491</v>
      </c>
      <c r="G155" s="1" t="s">
        <v>7</v>
      </c>
      <c r="H155" s="1" t="s">
        <v>394</v>
      </c>
      <c r="I155" s="1" t="s">
        <v>312</v>
      </c>
      <c r="J155" s="1" t="s">
        <v>8</v>
      </c>
      <c r="K155" s="1" t="s">
        <v>5</v>
      </c>
      <c r="L155" s="1" t="s">
        <v>15</v>
      </c>
      <c r="M155" s="1" t="s">
        <v>7</v>
      </c>
      <c r="N155" s="1">
        <v>1995</v>
      </c>
      <c r="O155" s="1" t="s">
        <v>395</v>
      </c>
      <c r="P155" s="1" t="s">
        <v>493</v>
      </c>
      <c r="Q155" s="1" t="s">
        <v>417</v>
      </c>
      <c r="R155" s="11" t="s">
        <v>398</v>
      </c>
      <c r="S155" s="11" t="s">
        <v>398</v>
      </c>
      <c r="T155" s="11" t="s">
        <v>398</v>
      </c>
      <c r="U155" s="1" t="s">
        <v>399</v>
      </c>
      <c r="V155" s="1" t="s">
        <v>461</v>
      </c>
      <c r="W155" s="1" t="s">
        <v>400</v>
      </c>
      <c r="X155" s="1" t="s">
        <v>401</v>
      </c>
      <c r="Y155" s="1" t="s">
        <v>501</v>
      </c>
      <c r="Z155" s="1"/>
      <c r="AA155" s="1"/>
      <c r="AB155" s="1" t="s">
        <v>506</v>
      </c>
      <c r="AC155" s="12">
        <v>43713</v>
      </c>
      <c r="AD155" s="13" t="str">
        <f t="shared" si="20"/>
        <v>ACTIVO CALIFICADO</v>
      </c>
      <c r="AE155" s="11">
        <f t="shared" si="25"/>
        <v>5</v>
      </c>
      <c r="AF155" s="11">
        <f t="shared" si="25"/>
        <v>5</v>
      </c>
      <c r="AG155" s="11">
        <f t="shared" si="25"/>
        <v>5</v>
      </c>
      <c r="AH155" s="11" t="str">
        <f>LOOKUP(U155,Clasifica,'[1]V. Seguridad'!$D$4:$D$18)</f>
        <v>Alto</v>
      </c>
      <c r="AI155" s="11" t="str">
        <f>LOOKUP(V155,HWSW,'[1]V. Seguridad'!$E$22:$E$25)</f>
        <v>Alto</v>
      </c>
      <c r="AJ155" s="11" t="str">
        <f>LOOKUP(W155,'[1]V. Seguridad'!$C$31:$C$35,'[1]V. Seguridad'!$E$31:$E$35)</f>
        <v>Medio</v>
      </c>
      <c r="AK155" s="11" t="str">
        <f t="shared" si="21"/>
        <v>Alto</v>
      </c>
      <c r="AL155" s="11">
        <f t="shared" si="26"/>
        <v>3</v>
      </c>
      <c r="AM155" s="11">
        <f t="shared" si="26"/>
        <v>3</v>
      </c>
      <c r="AN155" s="11">
        <f t="shared" si="26"/>
        <v>2</v>
      </c>
      <c r="AO155" s="11">
        <f t="shared" si="26"/>
        <v>3</v>
      </c>
      <c r="AP155" s="11">
        <f>IF(X155="",0,(LOOKUP(X155,Dispo,'[1]V. Seguridad'!$D$41:$D$45)*(LOOKUP(Y155,Tiempo,VTiempo))))</f>
        <v>5</v>
      </c>
      <c r="AQ155" s="11">
        <f t="shared" si="22"/>
        <v>3</v>
      </c>
      <c r="AR155" s="14" t="str">
        <f t="shared" si="23"/>
        <v>Alto</v>
      </c>
      <c r="AS155" s="1" t="str">
        <f>LOOKUP(U155,Clasifica,'[1]V. Seguridad'!$F$4:$F$18)</f>
        <v>REVISAR CON JURÍDICA</v>
      </c>
      <c r="AT155" s="1" t="str">
        <f>LOOKUP(U155,'[1]V. Seguridad'!$C$4:$C$18,'[1]V. Seguridad'!$E$4:$E$18)</f>
        <v>Otra norma legal o constitucional</v>
      </c>
      <c r="AU155" s="1" t="str">
        <f t="shared" si="24"/>
        <v>Otra norma legal o constitucional</v>
      </c>
      <c r="AV155" s="1" t="str">
        <f>LOOKUP(U155,'[1]V. Seguridad'!$C$4:$C$18,'[1]V. Seguridad'!$G$4:$G$18)</f>
        <v>REVISAR CON JURÍDICA</v>
      </c>
    </row>
    <row r="156" spans="2:48" ht="75" x14ac:dyDescent="0.25">
      <c r="B156" s="16" t="s">
        <v>313</v>
      </c>
      <c r="C156" s="1" t="s">
        <v>310</v>
      </c>
      <c r="D156" s="1" t="s">
        <v>490</v>
      </c>
      <c r="E156" s="1" t="s">
        <v>414</v>
      </c>
      <c r="F156" s="1" t="s">
        <v>491</v>
      </c>
      <c r="G156" s="1" t="s">
        <v>7</v>
      </c>
      <c r="H156" s="1" t="s">
        <v>394</v>
      </c>
      <c r="I156" s="1" t="s">
        <v>314</v>
      </c>
      <c r="J156" s="1" t="s">
        <v>8</v>
      </c>
      <c r="K156" s="1" t="s">
        <v>5</v>
      </c>
      <c r="L156" s="1" t="s">
        <v>15</v>
      </c>
      <c r="M156" s="1" t="s">
        <v>7</v>
      </c>
      <c r="N156" s="1">
        <v>2017</v>
      </c>
      <c r="O156" s="1" t="s">
        <v>395</v>
      </c>
      <c r="P156" s="1" t="s">
        <v>493</v>
      </c>
      <c r="Q156" s="1" t="s">
        <v>459</v>
      </c>
      <c r="R156" s="11" t="s">
        <v>398</v>
      </c>
      <c r="S156" s="11" t="s">
        <v>398</v>
      </c>
      <c r="T156" s="11" t="s">
        <v>398</v>
      </c>
      <c r="U156" s="1" t="s">
        <v>399</v>
      </c>
      <c r="V156" s="1" t="s">
        <v>461</v>
      </c>
      <c r="W156" s="1" t="s">
        <v>400</v>
      </c>
      <c r="X156" s="1" t="s">
        <v>425</v>
      </c>
      <c r="Y156" s="1" t="s">
        <v>501</v>
      </c>
      <c r="Z156" s="1"/>
      <c r="AA156" s="1"/>
      <c r="AB156" s="1" t="s">
        <v>506</v>
      </c>
      <c r="AC156" s="12">
        <v>43713</v>
      </c>
      <c r="AD156" s="13" t="str">
        <f t="shared" si="20"/>
        <v>ACTIVO CALIFICADO</v>
      </c>
      <c r="AE156" s="11">
        <f t="shared" si="25"/>
        <v>5</v>
      </c>
      <c r="AF156" s="11">
        <f t="shared" si="25"/>
        <v>5</v>
      </c>
      <c r="AG156" s="11">
        <f t="shared" si="25"/>
        <v>5</v>
      </c>
      <c r="AH156" s="11" t="str">
        <f>LOOKUP(U156,Clasifica,'[1]V. Seguridad'!$D$4:$D$18)</f>
        <v>Alto</v>
      </c>
      <c r="AI156" s="11" t="str">
        <f>LOOKUP(V156,HWSW,'[1]V. Seguridad'!$E$22:$E$25)</f>
        <v>Alto</v>
      </c>
      <c r="AJ156" s="11" t="str">
        <f>LOOKUP(W156,'[1]V. Seguridad'!$C$31:$C$35,'[1]V. Seguridad'!$E$31:$E$35)</f>
        <v>Medio</v>
      </c>
      <c r="AK156" s="11" t="str">
        <f t="shared" si="21"/>
        <v>Bajo</v>
      </c>
      <c r="AL156" s="11">
        <f t="shared" si="26"/>
        <v>3</v>
      </c>
      <c r="AM156" s="11">
        <f t="shared" si="26"/>
        <v>3</v>
      </c>
      <c r="AN156" s="11">
        <f t="shared" si="26"/>
        <v>2</v>
      </c>
      <c r="AO156" s="11">
        <f t="shared" si="26"/>
        <v>1</v>
      </c>
      <c r="AP156" s="11">
        <f>IF(X156="",0,(LOOKUP(X156,Dispo,'[1]V. Seguridad'!$D$41:$D$45)*(LOOKUP(Y156,Tiempo,VTiempo))))</f>
        <v>1.25</v>
      </c>
      <c r="AQ156" s="11">
        <f t="shared" si="22"/>
        <v>3</v>
      </c>
      <c r="AR156" s="14" t="str">
        <f t="shared" si="23"/>
        <v>Alto</v>
      </c>
      <c r="AS156" s="1" t="str">
        <f>LOOKUP(U156,Clasifica,'[1]V. Seguridad'!$F$4:$F$18)</f>
        <v>REVISAR CON JURÍDICA</v>
      </c>
      <c r="AT156" s="1" t="str">
        <f>LOOKUP(U156,'[1]V. Seguridad'!$C$4:$C$18,'[1]V. Seguridad'!$E$4:$E$18)</f>
        <v>Otra norma legal o constitucional</v>
      </c>
      <c r="AU156" s="1" t="str">
        <f t="shared" si="24"/>
        <v>Otra norma legal o constitucional</v>
      </c>
      <c r="AV156" s="1" t="str">
        <f>LOOKUP(U156,'[1]V. Seguridad'!$C$4:$C$18,'[1]V. Seguridad'!$G$4:$G$18)</f>
        <v>REVISAR CON JURÍDICA</v>
      </c>
    </row>
    <row r="157" spans="2:48" ht="45" x14ac:dyDescent="0.25">
      <c r="B157" s="1" t="s">
        <v>19</v>
      </c>
      <c r="C157" s="1" t="s">
        <v>10</v>
      </c>
      <c r="D157" s="1" t="s">
        <v>510</v>
      </c>
      <c r="E157" s="1" t="s">
        <v>414</v>
      </c>
      <c r="F157" s="1" t="s">
        <v>511</v>
      </c>
      <c r="G157" s="1" t="s">
        <v>488</v>
      </c>
      <c r="H157" s="1" t="s">
        <v>394</v>
      </c>
      <c r="I157" s="1" t="s">
        <v>30</v>
      </c>
      <c r="J157" s="1" t="s">
        <v>8</v>
      </c>
      <c r="K157" s="1" t="s">
        <v>5</v>
      </c>
      <c r="L157" s="1" t="s">
        <v>15</v>
      </c>
      <c r="M157" s="1" t="s">
        <v>17</v>
      </c>
      <c r="N157" s="1">
        <v>2015</v>
      </c>
      <c r="O157" s="1" t="s">
        <v>395</v>
      </c>
      <c r="P157" s="1" t="s">
        <v>512</v>
      </c>
      <c r="Q157" s="1" t="s">
        <v>417</v>
      </c>
      <c r="R157" s="11" t="s">
        <v>398</v>
      </c>
      <c r="S157" s="11" t="s">
        <v>398</v>
      </c>
      <c r="T157" s="11" t="s">
        <v>398</v>
      </c>
      <c r="U157" s="1" t="s">
        <v>399</v>
      </c>
      <c r="V157" s="1" t="s">
        <v>482</v>
      </c>
      <c r="W157" s="1" t="s">
        <v>400</v>
      </c>
      <c r="X157" s="1" t="s">
        <v>425</v>
      </c>
      <c r="Y157" s="1" t="s">
        <v>402</v>
      </c>
      <c r="Z157" s="11" t="s">
        <v>488</v>
      </c>
      <c r="AA157" s="11" t="s">
        <v>488</v>
      </c>
      <c r="AB157" s="1" t="s">
        <v>513</v>
      </c>
      <c r="AC157" s="12">
        <v>43978</v>
      </c>
      <c r="AD157" s="13" t="str">
        <f t="shared" si="20"/>
        <v>ACTIVO CALIFICADO</v>
      </c>
      <c r="AE157" s="11">
        <f t="shared" si="25"/>
        <v>5</v>
      </c>
      <c r="AF157" s="11">
        <f t="shared" si="25"/>
        <v>5</v>
      </c>
      <c r="AG157" s="11">
        <f t="shared" si="25"/>
        <v>5</v>
      </c>
      <c r="AH157" s="11" t="str">
        <f>LOOKUP(U157,Clasifica,'[1]V. Seguridad'!$D$4:$D$18)</f>
        <v>Alto</v>
      </c>
      <c r="AI157" s="11" t="str">
        <f>LOOKUP(V157,HWSW,'[1]V. Seguridad'!$E$22:$E$25)</f>
        <v>Alto</v>
      </c>
      <c r="AJ157" s="11" t="str">
        <f>LOOKUP(W157,'[1]V. Seguridad'!$C$31:$C$35,'[1]V. Seguridad'!$E$31:$E$35)</f>
        <v>Medio</v>
      </c>
      <c r="AK157" s="11" t="str">
        <f t="shared" si="21"/>
        <v>Bajo</v>
      </c>
      <c r="AL157" s="11">
        <f t="shared" si="26"/>
        <v>3</v>
      </c>
      <c r="AM157" s="11">
        <f t="shared" si="26"/>
        <v>3</v>
      </c>
      <c r="AN157" s="11">
        <f t="shared" si="26"/>
        <v>2</v>
      </c>
      <c r="AO157" s="11">
        <f t="shared" si="26"/>
        <v>1</v>
      </c>
      <c r="AP157" s="11">
        <f>IF(X157="",0,(LOOKUP(X157,Dispo,'[1]V. Seguridad'!$D$41:$D$45)*(LOOKUP(Y157,Tiempo,VTiempo))))</f>
        <v>0.625</v>
      </c>
      <c r="AQ157" s="11">
        <f t="shared" si="22"/>
        <v>3</v>
      </c>
      <c r="AR157" s="14" t="str">
        <f t="shared" si="23"/>
        <v>Alto</v>
      </c>
      <c r="AS157" s="1" t="str">
        <f>LOOKUP(U157,Clasifica,'[1]V. Seguridad'!$F$4:$F$18)</f>
        <v>REVISAR CON JURÍDICA</v>
      </c>
      <c r="AT157" s="1" t="str">
        <f>LOOKUP(U157,'[1]V. Seguridad'!$C$4:$C$18,'[1]V. Seguridad'!$E$4:$E$18)</f>
        <v>Otra norma legal o constitucional</v>
      </c>
      <c r="AU157" s="1" t="str">
        <f t="shared" si="24"/>
        <v>Otra norma legal o constitucional</v>
      </c>
      <c r="AV157" s="1" t="str">
        <f>LOOKUP(U157,'[1]V. Seguridad'!$C$4:$C$18,'[1]V. Seguridad'!$G$4:$G$18)</f>
        <v>REVISAR CON JURÍDICA</v>
      </c>
    </row>
    <row r="158" spans="2:48" ht="45" x14ac:dyDescent="0.25">
      <c r="B158" s="1" t="s">
        <v>114</v>
      </c>
      <c r="C158" s="1" t="s">
        <v>10</v>
      </c>
      <c r="D158" s="1" t="s">
        <v>510</v>
      </c>
      <c r="E158" s="1" t="s">
        <v>414</v>
      </c>
      <c r="F158" s="1" t="s">
        <v>511</v>
      </c>
      <c r="G158" s="1" t="s">
        <v>488</v>
      </c>
      <c r="H158" s="1" t="s">
        <v>394</v>
      </c>
      <c r="I158" s="1" t="s">
        <v>315</v>
      </c>
      <c r="J158" s="1" t="s">
        <v>8</v>
      </c>
      <c r="K158" s="1" t="s">
        <v>5</v>
      </c>
      <c r="L158" s="1" t="s">
        <v>15</v>
      </c>
      <c r="M158" s="1" t="s">
        <v>17</v>
      </c>
      <c r="N158" s="1">
        <v>2012</v>
      </c>
      <c r="O158" s="1" t="s">
        <v>428</v>
      </c>
      <c r="P158" s="1" t="s">
        <v>512</v>
      </c>
      <c r="Q158" s="1" t="s">
        <v>417</v>
      </c>
      <c r="R158" s="11" t="s">
        <v>398</v>
      </c>
      <c r="S158" s="11" t="s">
        <v>398</v>
      </c>
      <c r="T158" s="11" t="s">
        <v>398</v>
      </c>
      <c r="U158" s="1" t="s">
        <v>399</v>
      </c>
      <c r="V158" s="1" t="s">
        <v>482</v>
      </c>
      <c r="W158" s="1" t="s">
        <v>400</v>
      </c>
      <c r="X158" s="1" t="s">
        <v>425</v>
      </c>
      <c r="Y158" s="1" t="s">
        <v>402</v>
      </c>
      <c r="Z158" s="11" t="s">
        <v>488</v>
      </c>
      <c r="AA158" s="11" t="s">
        <v>488</v>
      </c>
      <c r="AB158" s="1" t="s">
        <v>513</v>
      </c>
      <c r="AC158" s="12">
        <v>43978</v>
      </c>
      <c r="AD158" s="13" t="str">
        <f t="shared" si="20"/>
        <v>ACTIVO CALIFICADO</v>
      </c>
      <c r="AE158" s="11">
        <f t="shared" si="25"/>
        <v>5</v>
      </c>
      <c r="AF158" s="11">
        <f t="shared" si="25"/>
        <v>5</v>
      </c>
      <c r="AG158" s="11">
        <f t="shared" si="25"/>
        <v>5</v>
      </c>
      <c r="AH158" s="11" t="str">
        <f>LOOKUP(U158,Clasifica,'[1]V. Seguridad'!$D$4:$D$18)</f>
        <v>Alto</v>
      </c>
      <c r="AI158" s="11" t="str">
        <f>LOOKUP(V158,HWSW,'[1]V. Seguridad'!$E$22:$E$25)</f>
        <v>Alto</v>
      </c>
      <c r="AJ158" s="11" t="str">
        <f>LOOKUP(W158,'[1]V. Seguridad'!$C$31:$C$35,'[1]V. Seguridad'!$E$31:$E$35)</f>
        <v>Medio</v>
      </c>
      <c r="AK158" s="11" t="str">
        <f t="shared" si="21"/>
        <v>Bajo</v>
      </c>
      <c r="AL158" s="11">
        <f t="shared" si="26"/>
        <v>3</v>
      </c>
      <c r="AM158" s="11">
        <f t="shared" si="26"/>
        <v>3</v>
      </c>
      <c r="AN158" s="11">
        <f t="shared" si="26"/>
        <v>2</v>
      </c>
      <c r="AO158" s="11">
        <f t="shared" si="26"/>
        <v>1</v>
      </c>
      <c r="AP158" s="11">
        <f>IF(X158="",0,(LOOKUP(X158,Dispo,'[1]V. Seguridad'!$D$41:$D$45)*(LOOKUP(Y158,Tiempo,VTiempo))))</f>
        <v>0.625</v>
      </c>
      <c r="AQ158" s="11">
        <f t="shared" si="22"/>
        <v>3</v>
      </c>
      <c r="AR158" s="14" t="str">
        <f t="shared" si="23"/>
        <v>Alto</v>
      </c>
      <c r="AS158" s="1" t="str">
        <f>LOOKUP(U158,Clasifica,'[1]V. Seguridad'!$F$4:$F$18)</f>
        <v>REVISAR CON JURÍDICA</v>
      </c>
      <c r="AT158" s="1" t="str">
        <f>LOOKUP(U158,'[1]V. Seguridad'!$C$4:$C$18,'[1]V. Seguridad'!$E$4:$E$18)</f>
        <v>Otra norma legal o constitucional</v>
      </c>
      <c r="AU158" s="1" t="str">
        <f t="shared" si="24"/>
        <v>Otra norma legal o constitucional</v>
      </c>
      <c r="AV158" s="1" t="str">
        <f>LOOKUP(U158,'[1]V. Seguridad'!$C$4:$C$18,'[1]V. Seguridad'!$G$4:$G$18)</f>
        <v>REVISAR CON JURÍDICA</v>
      </c>
    </row>
    <row r="159" spans="2:48" ht="45" x14ac:dyDescent="0.25">
      <c r="B159" s="1" t="s">
        <v>316</v>
      </c>
      <c r="C159" s="1" t="s">
        <v>10</v>
      </c>
      <c r="D159" s="1" t="s">
        <v>510</v>
      </c>
      <c r="E159" s="1" t="s">
        <v>414</v>
      </c>
      <c r="F159" s="1" t="s">
        <v>511</v>
      </c>
      <c r="G159" s="1" t="s">
        <v>488</v>
      </c>
      <c r="H159" s="1" t="s">
        <v>394</v>
      </c>
      <c r="I159" s="1" t="s">
        <v>317</v>
      </c>
      <c r="J159" s="1" t="s">
        <v>8</v>
      </c>
      <c r="K159" s="1" t="s">
        <v>5</v>
      </c>
      <c r="L159" s="1" t="s">
        <v>15</v>
      </c>
      <c r="M159" s="1" t="s">
        <v>17</v>
      </c>
      <c r="N159" s="1">
        <v>2012</v>
      </c>
      <c r="O159" s="1" t="s">
        <v>395</v>
      </c>
      <c r="P159" s="1" t="s">
        <v>512</v>
      </c>
      <c r="Q159" s="1" t="s">
        <v>417</v>
      </c>
      <c r="R159" s="11" t="s">
        <v>398</v>
      </c>
      <c r="S159" s="11" t="s">
        <v>398</v>
      </c>
      <c r="T159" s="11" t="s">
        <v>398</v>
      </c>
      <c r="U159" s="1" t="s">
        <v>399</v>
      </c>
      <c r="V159" s="1" t="s">
        <v>482</v>
      </c>
      <c r="W159" s="1" t="s">
        <v>400</v>
      </c>
      <c r="X159" s="1" t="s">
        <v>425</v>
      </c>
      <c r="Y159" s="1" t="s">
        <v>402</v>
      </c>
      <c r="Z159" s="11" t="s">
        <v>488</v>
      </c>
      <c r="AA159" s="11" t="s">
        <v>488</v>
      </c>
      <c r="AB159" s="1" t="s">
        <v>513</v>
      </c>
      <c r="AC159" s="12">
        <v>43978</v>
      </c>
      <c r="AD159" s="13" t="str">
        <f t="shared" si="20"/>
        <v>ACTIVO CALIFICADO</v>
      </c>
      <c r="AE159" s="11">
        <f t="shared" si="25"/>
        <v>5</v>
      </c>
      <c r="AF159" s="11">
        <f t="shared" si="25"/>
        <v>5</v>
      </c>
      <c r="AG159" s="11">
        <f t="shared" si="25"/>
        <v>5</v>
      </c>
      <c r="AH159" s="11" t="str">
        <f>LOOKUP(U159,Clasifica,'[1]V. Seguridad'!$D$4:$D$18)</f>
        <v>Alto</v>
      </c>
      <c r="AI159" s="11" t="str">
        <f>LOOKUP(V159,HWSW,'[1]V. Seguridad'!$E$22:$E$25)</f>
        <v>Alto</v>
      </c>
      <c r="AJ159" s="11" t="str">
        <f>LOOKUP(W159,'[1]V. Seguridad'!$C$31:$C$35,'[1]V. Seguridad'!$E$31:$E$35)</f>
        <v>Medio</v>
      </c>
      <c r="AK159" s="11" t="str">
        <f t="shared" si="21"/>
        <v>Bajo</v>
      </c>
      <c r="AL159" s="11">
        <f t="shared" si="26"/>
        <v>3</v>
      </c>
      <c r="AM159" s="11">
        <f t="shared" si="26"/>
        <v>3</v>
      </c>
      <c r="AN159" s="11">
        <f t="shared" si="26"/>
        <v>2</v>
      </c>
      <c r="AO159" s="11">
        <f t="shared" si="26"/>
        <v>1</v>
      </c>
      <c r="AP159" s="11">
        <f>IF(X159="",0,(LOOKUP(X159,Dispo,'[1]V. Seguridad'!$D$41:$D$45)*(LOOKUP(Y159,Tiempo,VTiempo))))</f>
        <v>0.625</v>
      </c>
      <c r="AQ159" s="11">
        <f t="shared" si="22"/>
        <v>3</v>
      </c>
      <c r="AR159" s="14" t="str">
        <f t="shared" si="23"/>
        <v>Alto</v>
      </c>
      <c r="AS159" s="1" t="str">
        <f>LOOKUP(U159,Clasifica,'[1]V. Seguridad'!$F$4:$F$18)</f>
        <v>REVISAR CON JURÍDICA</v>
      </c>
      <c r="AT159" s="1" t="str">
        <f>LOOKUP(U159,'[1]V. Seguridad'!$C$4:$C$18,'[1]V. Seguridad'!$E$4:$E$18)</f>
        <v>Otra norma legal o constitucional</v>
      </c>
      <c r="AU159" s="1" t="str">
        <f t="shared" si="24"/>
        <v>Otra norma legal o constitucional</v>
      </c>
      <c r="AV159" s="1" t="str">
        <f>LOOKUP(U159,'[1]V. Seguridad'!$C$4:$C$18,'[1]V. Seguridad'!$G$4:$G$18)</f>
        <v>REVISAR CON JURÍDICA</v>
      </c>
    </row>
    <row r="160" spans="2:48" ht="45" x14ac:dyDescent="0.25">
      <c r="B160" s="1" t="s">
        <v>318</v>
      </c>
      <c r="C160" s="1" t="s">
        <v>76</v>
      </c>
      <c r="D160" s="1" t="s">
        <v>514</v>
      </c>
      <c r="E160" s="1" t="s">
        <v>392</v>
      </c>
      <c r="F160" s="1" t="s">
        <v>481</v>
      </c>
      <c r="G160" s="1" t="s">
        <v>6</v>
      </c>
      <c r="H160" s="1" t="s">
        <v>394</v>
      </c>
      <c r="I160" s="1" t="s">
        <v>319</v>
      </c>
      <c r="J160" s="1" t="s">
        <v>8</v>
      </c>
      <c r="K160" s="1" t="s">
        <v>5</v>
      </c>
      <c r="L160" s="1" t="s">
        <v>282</v>
      </c>
      <c r="M160" s="1" t="s">
        <v>6</v>
      </c>
      <c r="N160" s="1">
        <v>2016</v>
      </c>
      <c r="O160" s="1" t="s">
        <v>395</v>
      </c>
      <c r="P160" s="1" t="s">
        <v>515</v>
      </c>
      <c r="Q160" s="1" t="s">
        <v>516</v>
      </c>
      <c r="R160" s="11" t="s">
        <v>398</v>
      </c>
      <c r="S160" s="11" t="s">
        <v>398</v>
      </c>
      <c r="T160" s="11" t="s">
        <v>398</v>
      </c>
      <c r="U160" s="1" t="s">
        <v>399</v>
      </c>
      <c r="V160" s="1" t="s">
        <v>482</v>
      </c>
      <c r="W160" s="1" t="s">
        <v>400</v>
      </c>
      <c r="X160" s="1" t="s">
        <v>425</v>
      </c>
      <c r="Y160" s="1" t="s">
        <v>402</v>
      </c>
      <c r="Z160" s="11"/>
      <c r="AA160" s="11" t="s">
        <v>409</v>
      </c>
      <c r="AB160" s="1" t="s">
        <v>517</v>
      </c>
      <c r="AC160" s="12">
        <v>43698</v>
      </c>
      <c r="AD160" s="13" t="str">
        <f t="shared" si="20"/>
        <v>ACTIVO CALIFICADO</v>
      </c>
      <c r="AE160" s="11">
        <f t="shared" si="25"/>
        <v>5</v>
      </c>
      <c r="AF160" s="11">
        <f t="shared" si="25"/>
        <v>5</v>
      </c>
      <c r="AG160" s="11">
        <f t="shared" si="25"/>
        <v>5</v>
      </c>
      <c r="AH160" s="11" t="str">
        <f>LOOKUP(U160,Clasifica,'[1]V. Seguridad'!$D$4:$D$18)</f>
        <v>Alto</v>
      </c>
      <c r="AI160" s="11" t="str">
        <f>LOOKUP(V160,HWSW,'[1]V. Seguridad'!$E$22:$E$25)</f>
        <v>Alto</v>
      </c>
      <c r="AJ160" s="11" t="str">
        <f>LOOKUP(W160,'[1]V. Seguridad'!$C$31:$C$35,'[1]V. Seguridad'!$E$31:$E$35)</f>
        <v>Medio</v>
      </c>
      <c r="AK160" s="11" t="str">
        <f t="shared" si="21"/>
        <v>Bajo</v>
      </c>
      <c r="AL160" s="11">
        <f t="shared" si="26"/>
        <v>3</v>
      </c>
      <c r="AM160" s="11">
        <f t="shared" si="26"/>
        <v>3</v>
      </c>
      <c r="AN160" s="11">
        <f t="shared" si="26"/>
        <v>2</v>
      </c>
      <c r="AO160" s="11">
        <f t="shared" si="26"/>
        <v>1</v>
      </c>
      <c r="AP160" s="11">
        <f>IF(X160="",0,(LOOKUP(X160,Dispo,'[1]V. Seguridad'!$D$41:$D$45)*(LOOKUP(Y160,Tiempo,VTiempo))))</f>
        <v>0.625</v>
      </c>
      <c r="AQ160" s="11">
        <f t="shared" si="22"/>
        <v>3</v>
      </c>
      <c r="AR160" s="14" t="str">
        <f t="shared" si="23"/>
        <v>Alto</v>
      </c>
      <c r="AS160" s="1" t="str">
        <f>LOOKUP(U160,Clasifica,'[1]V. Seguridad'!$F$4:$F$18)</f>
        <v>REVISAR CON JURÍDICA</v>
      </c>
      <c r="AT160" s="1" t="str">
        <f>LOOKUP(U160,'[1]V. Seguridad'!$C$4:$C$18,'[1]V. Seguridad'!$E$4:$E$18)</f>
        <v>Otra norma legal o constitucional</v>
      </c>
      <c r="AU160" s="1" t="str">
        <f t="shared" si="24"/>
        <v>Otra norma legal o constitucional</v>
      </c>
      <c r="AV160" s="1" t="str">
        <f>LOOKUP(U160,'[1]V. Seguridad'!$C$4:$C$18,'[1]V. Seguridad'!$G$4:$G$18)</f>
        <v>REVISAR CON JURÍDICA</v>
      </c>
    </row>
    <row r="161" spans="2:48" ht="315" x14ac:dyDescent="0.25">
      <c r="B161" s="1" t="s">
        <v>320</v>
      </c>
      <c r="C161" s="1" t="s">
        <v>27</v>
      </c>
      <c r="D161" s="1" t="s">
        <v>514</v>
      </c>
      <c r="E161" s="1" t="s">
        <v>392</v>
      </c>
      <c r="F161" s="1" t="s">
        <v>481</v>
      </c>
      <c r="G161" s="1" t="s">
        <v>6</v>
      </c>
      <c r="H161" s="1" t="s">
        <v>394</v>
      </c>
      <c r="I161" s="1" t="s">
        <v>321</v>
      </c>
      <c r="J161" s="1" t="s">
        <v>8</v>
      </c>
      <c r="K161" s="1" t="s">
        <v>5</v>
      </c>
      <c r="L161" s="1" t="s">
        <v>322</v>
      </c>
      <c r="M161" s="1" t="s">
        <v>323</v>
      </c>
      <c r="N161" s="1">
        <v>2012</v>
      </c>
      <c r="O161" s="1" t="s">
        <v>395</v>
      </c>
      <c r="P161" s="1" t="s">
        <v>518</v>
      </c>
      <c r="Q161" s="1" t="s">
        <v>516</v>
      </c>
      <c r="R161" s="11" t="s">
        <v>398</v>
      </c>
      <c r="S161" s="11" t="s">
        <v>398</v>
      </c>
      <c r="T161" s="11" t="s">
        <v>398</v>
      </c>
      <c r="U161" s="1" t="s">
        <v>399</v>
      </c>
      <c r="V161" s="1" t="s">
        <v>482</v>
      </c>
      <c r="W161" s="1" t="s">
        <v>400</v>
      </c>
      <c r="X161" s="1" t="s">
        <v>401</v>
      </c>
      <c r="Y161" s="1" t="s">
        <v>408</v>
      </c>
      <c r="Z161" s="11"/>
      <c r="AA161" s="11" t="s">
        <v>409</v>
      </c>
      <c r="AB161" s="1" t="s">
        <v>517</v>
      </c>
      <c r="AC161" s="12">
        <v>43698</v>
      </c>
      <c r="AD161" s="13" t="str">
        <f t="shared" si="20"/>
        <v>ACTIVO CALIFICADO</v>
      </c>
      <c r="AE161" s="11">
        <f t="shared" si="25"/>
        <v>5</v>
      </c>
      <c r="AF161" s="11">
        <f t="shared" si="25"/>
        <v>5</v>
      </c>
      <c r="AG161" s="11">
        <f t="shared" si="25"/>
        <v>5</v>
      </c>
      <c r="AH161" s="11" t="str">
        <f>LOOKUP(U161,Clasifica,'[1]V. Seguridad'!$D$4:$D$18)</f>
        <v>Alto</v>
      </c>
      <c r="AI161" s="11" t="str">
        <f>LOOKUP(V161,HWSW,'[1]V. Seguridad'!$E$22:$E$25)</f>
        <v>Alto</v>
      </c>
      <c r="AJ161" s="11" t="str">
        <f>LOOKUP(W161,'[1]V. Seguridad'!$C$31:$C$35,'[1]V. Seguridad'!$E$31:$E$35)</f>
        <v>Medio</v>
      </c>
      <c r="AK161" s="11" t="str">
        <f t="shared" si="21"/>
        <v>Alto</v>
      </c>
      <c r="AL161" s="11">
        <f t="shared" si="26"/>
        <v>3</v>
      </c>
      <c r="AM161" s="11">
        <f t="shared" si="26"/>
        <v>3</v>
      </c>
      <c r="AN161" s="11">
        <f t="shared" si="26"/>
        <v>2</v>
      </c>
      <c r="AO161" s="11">
        <f t="shared" si="26"/>
        <v>3</v>
      </c>
      <c r="AP161" s="11">
        <f>IF(X161="",0,(LOOKUP(X161,Dispo,'[1]V. Seguridad'!$D$41:$D$45)*(LOOKUP(Y161,Tiempo,VTiempo))))</f>
        <v>4</v>
      </c>
      <c r="AQ161" s="11">
        <f t="shared" si="22"/>
        <v>3</v>
      </c>
      <c r="AR161" s="14" t="str">
        <f t="shared" si="23"/>
        <v>Alto</v>
      </c>
      <c r="AS161" s="1" t="str">
        <f>LOOKUP(U161,Clasifica,'[1]V. Seguridad'!$F$4:$F$18)</f>
        <v>REVISAR CON JURÍDICA</v>
      </c>
      <c r="AT161" s="1" t="str">
        <f>LOOKUP(U161,'[1]V. Seguridad'!$C$4:$C$18,'[1]V. Seguridad'!$E$4:$E$18)</f>
        <v>Otra norma legal o constitucional</v>
      </c>
      <c r="AU161" s="1" t="str">
        <f t="shared" si="24"/>
        <v>Otra norma legal o constitucional</v>
      </c>
      <c r="AV161" s="1" t="str">
        <f>LOOKUP(U161,'[1]V. Seguridad'!$C$4:$C$18,'[1]V. Seguridad'!$G$4:$G$18)</f>
        <v>REVISAR CON JURÍDICA</v>
      </c>
    </row>
    <row r="162" spans="2:48" ht="90" x14ac:dyDescent="0.25">
      <c r="B162" s="1" t="s">
        <v>324</v>
      </c>
      <c r="C162" s="1" t="s">
        <v>89</v>
      </c>
      <c r="D162" s="1" t="s">
        <v>514</v>
      </c>
      <c r="E162" s="1" t="s">
        <v>392</v>
      </c>
      <c r="F162" s="1" t="s">
        <v>481</v>
      </c>
      <c r="G162" s="1" t="s">
        <v>6</v>
      </c>
      <c r="H162" s="1" t="s">
        <v>394</v>
      </c>
      <c r="I162" s="1" t="s">
        <v>325</v>
      </c>
      <c r="J162" s="1" t="s">
        <v>8</v>
      </c>
      <c r="K162" s="1" t="s">
        <v>5</v>
      </c>
      <c r="L162" s="1" t="s">
        <v>15</v>
      </c>
      <c r="M162" s="1" t="s">
        <v>326</v>
      </c>
      <c r="N162" s="1">
        <v>2017</v>
      </c>
      <c r="O162" s="1" t="s">
        <v>405</v>
      </c>
      <c r="P162" s="1" t="s">
        <v>515</v>
      </c>
      <c r="Q162" s="1" t="s">
        <v>453</v>
      </c>
      <c r="R162" s="11" t="s">
        <v>398</v>
      </c>
      <c r="S162" s="11" t="s">
        <v>398</v>
      </c>
      <c r="T162" s="11" t="s">
        <v>398</v>
      </c>
      <c r="U162" s="1" t="s">
        <v>399</v>
      </c>
      <c r="V162" s="1"/>
      <c r="W162" s="1" t="s">
        <v>427</v>
      </c>
      <c r="X162" s="1" t="s">
        <v>425</v>
      </c>
      <c r="Y162" s="1" t="s">
        <v>435</v>
      </c>
      <c r="Z162" s="11"/>
      <c r="AA162" s="11" t="s">
        <v>409</v>
      </c>
      <c r="AB162" s="1" t="s">
        <v>517</v>
      </c>
      <c r="AC162" s="12">
        <v>43698</v>
      </c>
      <c r="AD162" s="13" t="str">
        <f t="shared" si="20"/>
        <v>ACTIVO CALIFICADO</v>
      </c>
      <c r="AE162" s="11">
        <f t="shared" si="25"/>
        <v>5</v>
      </c>
      <c r="AF162" s="11">
        <f t="shared" si="25"/>
        <v>5</v>
      </c>
      <c r="AG162" s="11">
        <f t="shared" si="25"/>
        <v>5</v>
      </c>
      <c r="AH162" s="11" t="str">
        <f>LOOKUP(U162,Clasifica,'[1]V. Seguridad'!$D$4:$D$18)</f>
        <v>Alto</v>
      </c>
      <c r="AI162" s="11" t="e">
        <f>LOOKUP(V162,HWSW,'[1]V. Seguridad'!$E$22:$E$25)</f>
        <v>#N/A</v>
      </c>
      <c r="AJ162" s="11" t="str">
        <f>LOOKUP(W162,'[1]V. Seguridad'!$C$31:$C$35,'[1]V. Seguridad'!$E$31:$E$35)</f>
        <v>Bajo</v>
      </c>
      <c r="AK162" s="11" t="str">
        <f t="shared" si="21"/>
        <v>Bajo</v>
      </c>
      <c r="AL162" s="11">
        <f t="shared" si="26"/>
        <v>3</v>
      </c>
      <c r="AM162" s="11">
        <f t="shared" si="26"/>
        <v>0</v>
      </c>
      <c r="AN162" s="11">
        <f t="shared" si="26"/>
        <v>1</v>
      </c>
      <c r="AO162" s="11">
        <f t="shared" si="26"/>
        <v>1</v>
      </c>
      <c r="AP162" s="11">
        <f>IF(X162="",0,(LOOKUP(X162,Dispo,'[1]V. Seguridad'!$D$41:$D$45)*(LOOKUP(Y162,Tiempo,VTiempo))))</f>
        <v>0.125</v>
      </c>
      <c r="AQ162" s="11">
        <f t="shared" si="22"/>
        <v>3</v>
      </c>
      <c r="AR162" s="14" t="str">
        <f t="shared" si="23"/>
        <v>Alto</v>
      </c>
      <c r="AS162" s="1" t="str">
        <f>LOOKUP(U162,Clasifica,'[1]V. Seguridad'!$F$4:$F$18)</f>
        <v>REVISAR CON JURÍDICA</v>
      </c>
      <c r="AT162" s="1" t="str">
        <f>LOOKUP(U162,'[1]V. Seguridad'!$C$4:$C$18,'[1]V. Seguridad'!$E$4:$E$18)</f>
        <v>Otra norma legal o constitucional</v>
      </c>
      <c r="AU162" s="1" t="str">
        <f t="shared" si="24"/>
        <v>Otra norma legal o constitucional</v>
      </c>
      <c r="AV162" s="1" t="str">
        <f>LOOKUP(U162,'[1]V. Seguridad'!$C$4:$C$18,'[1]V. Seguridad'!$G$4:$G$18)</f>
        <v>REVISAR CON JURÍDICA</v>
      </c>
    </row>
    <row r="163" spans="2:48" ht="60" x14ac:dyDescent="0.25">
      <c r="B163" s="1" t="s">
        <v>327</v>
      </c>
      <c r="C163" s="1" t="s">
        <v>89</v>
      </c>
      <c r="D163" s="1" t="s">
        <v>514</v>
      </c>
      <c r="E163" s="1" t="s">
        <v>392</v>
      </c>
      <c r="F163" s="1" t="s">
        <v>481</v>
      </c>
      <c r="G163" s="1" t="s">
        <v>6</v>
      </c>
      <c r="H163" s="1" t="s">
        <v>394</v>
      </c>
      <c r="I163" s="1" t="s">
        <v>328</v>
      </c>
      <c r="J163" s="1" t="s">
        <v>8</v>
      </c>
      <c r="K163" s="1" t="s">
        <v>5</v>
      </c>
      <c r="L163" s="1" t="s">
        <v>15</v>
      </c>
      <c r="M163" s="1" t="s">
        <v>326</v>
      </c>
      <c r="N163" s="1">
        <v>2013</v>
      </c>
      <c r="O163" s="1" t="s">
        <v>405</v>
      </c>
      <c r="P163" s="1" t="s">
        <v>515</v>
      </c>
      <c r="Q163" s="1" t="s">
        <v>453</v>
      </c>
      <c r="R163" s="11" t="s">
        <v>398</v>
      </c>
      <c r="S163" s="11" t="s">
        <v>398</v>
      </c>
      <c r="T163" s="11" t="s">
        <v>398</v>
      </c>
      <c r="U163" s="1" t="s">
        <v>399</v>
      </c>
      <c r="V163" s="1"/>
      <c r="W163" s="1" t="s">
        <v>427</v>
      </c>
      <c r="X163" s="1" t="s">
        <v>425</v>
      </c>
      <c r="Y163" s="1" t="s">
        <v>435</v>
      </c>
      <c r="Z163" s="1"/>
      <c r="AA163" s="11" t="s">
        <v>409</v>
      </c>
      <c r="AB163" s="1" t="s">
        <v>517</v>
      </c>
      <c r="AC163" s="12">
        <v>43698</v>
      </c>
      <c r="AD163" s="13" t="str">
        <f t="shared" si="20"/>
        <v>ACTIVO CALIFICADO</v>
      </c>
      <c r="AE163" s="11">
        <f t="shared" si="25"/>
        <v>5</v>
      </c>
      <c r="AF163" s="11">
        <f t="shared" si="25"/>
        <v>5</v>
      </c>
      <c r="AG163" s="11">
        <f t="shared" si="25"/>
        <v>5</v>
      </c>
      <c r="AH163" s="11" t="str">
        <f>LOOKUP(U163,Clasifica,'[1]V. Seguridad'!$D$4:$D$18)</f>
        <v>Alto</v>
      </c>
      <c r="AI163" s="11" t="e">
        <f>LOOKUP(V163,HWSW,'[1]V. Seguridad'!$E$22:$E$25)</f>
        <v>#N/A</v>
      </c>
      <c r="AJ163" s="11" t="str">
        <f>LOOKUP(W163,'[1]V. Seguridad'!$C$31:$C$35,'[1]V. Seguridad'!$E$31:$E$35)</f>
        <v>Bajo</v>
      </c>
      <c r="AK163" s="11" t="str">
        <f t="shared" si="21"/>
        <v>Bajo</v>
      </c>
      <c r="AL163" s="11">
        <f t="shared" si="26"/>
        <v>3</v>
      </c>
      <c r="AM163" s="11">
        <f t="shared" si="26"/>
        <v>0</v>
      </c>
      <c r="AN163" s="11">
        <f t="shared" si="26"/>
        <v>1</v>
      </c>
      <c r="AO163" s="11">
        <f t="shared" si="26"/>
        <v>1</v>
      </c>
      <c r="AP163" s="11">
        <f>IF(X163="",0,(LOOKUP(X163,Dispo,'[1]V. Seguridad'!$D$41:$D$45)*(LOOKUP(Y163,Tiempo,VTiempo))))</f>
        <v>0.125</v>
      </c>
      <c r="AQ163" s="11">
        <f t="shared" si="22"/>
        <v>3</v>
      </c>
      <c r="AR163" s="14" t="str">
        <f t="shared" si="23"/>
        <v>Alto</v>
      </c>
      <c r="AS163" s="1" t="str">
        <f>LOOKUP(U163,Clasifica,'[1]V. Seguridad'!$F$4:$F$18)</f>
        <v>REVISAR CON JURÍDICA</v>
      </c>
      <c r="AT163" s="1" t="str">
        <f>LOOKUP(U163,'[1]V. Seguridad'!$C$4:$C$18,'[1]V. Seguridad'!$E$4:$E$18)</f>
        <v>Otra norma legal o constitucional</v>
      </c>
      <c r="AU163" s="1" t="str">
        <f t="shared" si="24"/>
        <v>Otra norma legal o constitucional</v>
      </c>
      <c r="AV163" s="1" t="str">
        <f>LOOKUP(U163,'[1]V. Seguridad'!$C$4:$C$18,'[1]V. Seguridad'!$G$4:$G$18)</f>
        <v>REVISAR CON JURÍDICA</v>
      </c>
    </row>
    <row r="164" spans="2:48" ht="60" x14ac:dyDescent="0.25">
      <c r="B164" s="1" t="s">
        <v>221</v>
      </c>
      <c r="C164" s="1" t="s">
        <v>10</v>
      </c>
      <c r="D164" s="1" t="s">
        <v>519</v>
      </c>
      <c r="E164" s="1" t="s">
        <v>414</v>
      </c>
      <c r="F164" s="1" t="s">
        <v>520</v>
      </c>
      <c r="G164" s="1"/>
      <c r="H164" s="1" t="s">
        <v>394</v>
      </c>
      <c r="I164" s="1" t="s">
        <v>120</v>
      </c>
      <c r="J164" s="1" t="s">
        <v>8</v>
      </c>
      <c r="K164" s="1" t="s">
        <v>5</v>
      </c>
      <c r="L164" s="1" t="s">
        <v>14</v>
      </c>
      <c r="M164" s="1" t="s">
        <v>222</v>
      </c>
      <c r="N164" s="1">
        <v>2012</v>
      </c>
      <c r="O164" s="1" t="s">
        <v>395</v>
      </c>
      <c r="P164" s="1" t="s">
        <v>521</v>
      </c>
      <c r="Q164" s="1" t="s">
        <v>522</v>
      </c>
      <c r="R164" s="11" t="s">
        <v>398</v>
      </c>
      <c r="S164" s="11" t="s">
        <v>398</v>
      </c>
      <c r="T164" s="11" t="s">
        <v>398</v>
      </c>
      <c r="U164" s="1" t="s">
        <v>399</v>
      </c>
      <c r="W164" s="1" t="s">
        <v>427</v>
      </c>
      <c r="X164" s="1" t="s">
        <v>425</v>
      </c>
      <c r="Y164" s="1" t="s">
        <v>435</v>
      </c>
      <c r="Z164" s="1"/>
      <c r="AA164" s="11" t="s">
        <v>409</v>
      </c>
      <c r="AB164" s="1" t="s">
        <v>523</v>
      </c>
      <c r="AC164" s="12">
        <v>43972</v>
      </c>
      <c r="AD164" s="13" t="str">
        <f t="shared" si="20"/>
        <v>ACTIVO CALIFICADO</v>
      </c>
      <c r="AE164" s="11">
        <f t="shared" ref="AE164:AG166" si="27">IF(R164="",0,IF(R164="Si",5,IF(R164="Parcialmente",3,0.1)))</f>
        <v>5</v>
      </c>
      <c r="AF164" s="11">
        <f t="shared" si="27"/>
        <v>5</v>
      </c>
      <c r="AG164" s="11">
        <f t="shared" si="27"/>
        <v>5</v>
      </c>
      <c r="AH164" s="11" t="str">
        <f>LOOKUP(U164,Clasifica,'[3]V. Seguridad'!$D$4:$D$18)</f>
        <v>Alto</v>
      </c>
      <c r="AI164" s="11" t="e">
        <f>LOOKUP(V164,HWSW,'[3]V. Seguridad'!$E$22:$E$25)</f>
        <v>#N/A</v>
      </c>
      <c r="AJ164" s="11" t="str">
        <f>LOOKUP(W164,'[3]V. Seguridad'!$C$31:$C$35,'[3]V. Seguridad'!$E$31:$E$35)</f>
        <v>Bajo</v>
      </c>
      <c r="AK164" s="11" t="str">
        <f t="shared" si="21"/>
        <v>Bajo</v>
      </c>
      <c r="AL164" s="11">
        <f t="shared" si="26"/>
        <v>3</v>
      </c>
      <c r="AM164" s="11">
        <f t="shared" si="26"/>
        <v>0</v>
      </c>
      <c r="AN164" s="11">
        <f t="shared" si="26"/>
        <v>1</v>
      </c>
      <c r="AO164" s="11">
        <f t="shared" si="26"/>
        <v>1</v>
      </c>
      <c r="AP164" s="11">
        <f>IF(X164="",0,(LOOKUP(X164,Dispo,'[3]V. Seguridad'!$D$41:$D$45)*(LOOKUP(Y164,Tiempo,VTiempo))))</f>
        <v>0.125</v>
      </c>
      <c r="AQ164" s="11">
        <f t="shared" si="22"/>
        <v>3</v>
      </c>
      <c r="AR164" s="14" t="str">
        <f t="shared" si="23"/>
        <v>Alto</v>
      </c>
      <c r="AS164" s="1" t="str">
        <f>LOOKUP(U164,Clasifica,'[3]V. Seguridad'!$F$4:$F$18)</f>
        <v>REVISAR CON JURÍDICA</v>
      </c>
      <c r="AT164" s="1" t="str">
        <f>LOOKUP(U164,'[3]V. Seguridad'!$C$4:$C$18,'[3]V. Seguridad'!$E$4:$E$18)</f>
        <v>Otra norma legal o constitucional</v>
      </c>
      <c r="AU164" s="1" t="str">
        <f t="shared" si="24"/>
        <v>Otra norma legal o constitucional</v>
      </c>
      <c r="AV164" s="17" t="str">
        <f>LOOKUP(U164,'[3]V. Seguridad'!$C$4:$C$18,'[3]V. Seguridad'!$G$4:$G$18)</f>
        <v>REVISAR CON JURÍDICA</v>
      </c>
    </row>
    <row r="165" spans="2:48" ht="45" x14ac:dyDescent="0.25">
      <c r="B165" s="1" t="s">
        <v>9</v>
      </c>
      <c r="C165" s="1" t="s">
        <v>10</v>
      </c>
      <c r="D165" s="1" t="s">
        <v>391</v>
      </c>
      <c r="E165" s="1" t="s">
        <v>392</v>
      </c>
      <c r="F165" s="1" t="s">
        <v>481</v>
      </c>
      <c r="G165" s="1"/>
      <c r="H165" s="1" t="s">
        <v>394</v>
      </c>
      <c r="I165" s="1" t="s">
        <v>11</v>
      </c>
      <c r="J165" s="1" t="s">
        <v>8</v>
      </c>
      <c r="K165" s="1" t="s">
        <v>5</v>
      </c>
      <c r="L165" s="1" t="s">
        <v>15</v>
      </c>
      <c r="M165" s="1" t="s">
        <v>17</v>
      </c>
      <c r="N165" s="1">
        <v>2012</v>
      </c>
      <c r="O165" s="1" t="s">
        <v>395</v>
      </c>
      <c r="P165" s="1" t="s">
        <v>396</v>
      </c>
      <c r="Q165" s="1" t="s">
        <v>417</v>
      </c>
      <c r="R165" s="11" t="s">
        <v>398</v>
      </c>
      <c r="S165" s="11" t="s">
        <v>398</v>
      </c>
      <c r="T165" s="11" t="s">
        <v>398</v>
      </c>
      <c r="U165" s="1" t="s">
        <v>399</v>
      </c>
      <c r="W165" s="1" t="s">
        <v>427</v>
      </c>
      <c r="X165" s="1" t="s">
        <v>425</v>
      </c>
      <c r="Y165" s="1" t="s">
        <v>435</v>
      </c>
      <c r="Z165" s="1"/>
      <c r="AA165" s="11" t="s">
        <v>409</v>
      </c>
      <c r="AB165" s="1" t="s">
        <v>404</v>
      </c>
      <c r="AC165" s="12">
        <v>43971</v>
      </c>
      <c r="AD165" s="13" t="str">
        <f t="shared" si="20"/>
        <v>ACTIVO CALIFICADO</v>
      </c>
      <c r="AE165" s="11">
        <f t="shared" si="27"/>
        <v>5</v>
      </c>
      <c r="AF165" s="11">
        <f t="shared" si="27"/>
        <v>5</v>
      </c>
      <c r="AG165" s="11">
        <f t="shared" si="27"/>
        <v>5</v>
      </c>
      <c r="AH165" s="11" t="str">
        <f>LOOKUP(U165,Clasifica,'[3]V. Seguridad'!$D$4:$D$18)</f>
        <v>Alto</v>
      </c>
      <c r="AI165" s="11" t="e">
        <f>LOOKUP(V165,HWSW,'[3]V. Seguridad'!$E$22:$E$25)</f>
        <v>#N/A</v>
      </c>
      <c r="AJ165" s="11" t="str">
        <f>LOOKUP(W165,'[3]V. Seguridad'!$C$31:$C$35,'[3]V. Seguridad'!$E$31:$E$35)</f>
        <v>Bajo</v>
      </c>
      <c r="AK165" s="11" t="str">
        <f t="shared" si="21"/>
        <v>Bajo</v>
      </c>
      <c r="AL165" s="11">
        <f t="shared" si="26"/>
        <v>3</v>
      </c>
      <c r="AM165" s="11">
        <f t="shared" si="26"/>
        <v>0</v>
      </c>
      <c r="AN165" s="11">
        <f t="shared" si="26"/>
        <v>1</v>
      </c>
      <c r="AO165" s="11">
        <f t="shared" si="26"/>
        <v>1</v>
      </c>
      <c r="AP165" s="11">
        <f>IF(X165="",0,(LOOKUP(X165,Dispo,'[3]V. Seguridad'!$D$41:$D$45)*(LOOKUP(Y165,Tiempo,VTiempo))))</f>
        <v>0.125</v>
      </c>
      <c r="AQ165" s="11">
        <f t="shared" si="22"/>
        <v>3</v>
      </c>
      <c r="AR165" s="14" t="str">
        <f t="shared" si="23"/>
        <v>Alto</v>
      </c>
      <c r="AS165" s="1" t="str">
        <f>LOOKUP(U165,Clasifica,'[3]V. Seguridad'!$F$4:$F$18)</f>
        <v>REVISAR CON JURÍDICA</v>
      </c>
      <c r="AT165" s="1" t="str">
        <f>LOOKUP(U165,'[3]V. Seguridad'!$C$4:$C$18,'[3]V. Seguridad'!$E$4:$E$18)</f>
        <v>Otra norma legal o constitucional</v>
      </c>
      <c r="AU165" s="1" t="str">
        <f t="shared" si="24"/>
        <v>Otra norma legal o constitucional</v>
      </c>
      <c r="AV165" s="17" t="str">
        <f>LOOKUP(U165,'[3]V. Seguridad'!$C$4:$C$18,'[3]V. Seguridad'!$G$4:$G$18)</f>
        <v>REVISAR CON JURÍDICA</v>
      </c>
    </row>
    <row r="166" spans="2:48" ht="45" x14ac:dyDescent="0.25">
      <c r="B166" s="1" t="s">
        <v>228</v>
      </c>
      <c r="C166" s="1" t="s">
        <v>229</v>
      </c>
      <c r="D166" s="1" t="s">
        <v>391</v>
      </c>
      <c r="E166" s="1" t="s">
        <v>392</v>
      </c>
      <c r="F166" s="1" t="s">
        <v>415</v>
      </c>
      <c r="G166" s="1"/>
      <c r="H166" s="1" t="s">
        <v>394</v>
      </c>
      <c r="I166" s="1" t="s">
        <v>341</v>
      </c>
      <c r="J166" s="1" t="s">
        <v>8</v>
      </c>
      <c r="K166" s="1" t="s">
        <v>5</v>
      </c>
      <c r="L166" s="1" t="s">
        <v>15</v>
      </c>
      <c r="M166" s="1" t="s">
        <v>39</v>
      </c>
      <c r="N166" s="1">
        <v>2012</v>
      </c>
      <c r="O166" s="1" t="s">
        <v>395</v>
      </c>
      <c r="P166" s="1" t="s">
        <v>396</v>
      </c>
      <c r="Q166" s="1" t="s">
        <v>417</v>
      </c>
      <c r="R166" s="11" t="s">
        <v>398</v>
      </c>
      <c r="S166" s="11" t="s">
        <v>398</v>
      </c>
      <c r="T166" s="11" t="s">
        <v>398</v>
      </c>
      <c r="U166" s="1" t="s">
        <v>399</v>
      </c>
      <c r="W166" s="1" t="s">
        <v>427</v>
      </c>
      <c r="X166" s="1" t="s">
        <v>425</v>
      </c>
      <c r="Y166" s="1" t="s">
        <v>435</v>
      </c>
      <c r="Z166" s="1"/>
      <c r="AA166" s="11" t="s">
        <v>409</v>
      </c>
      <c r="AB166" s="1" t="s">
        <v>404</v>
      </c>
      <c r="AC166" s="12">
        <v>43971</v>
      </c>
      <c r="AD166" s="13" t="str">
        <f t="shared" si="20"/>
        <v>ACTIVO CALIFICADO</v>
      </c>
      <c r="AE166" s="11">
        <f t="shared" si="27"/>
        <v>5</v>
      </c>
      <c r="AF166" s="11">
        <f t="shared" si="27"/>
        <v>5</v>
      </c>
      <c r="AG166" s="11">
        <f t="shared" si="27"/>
        <v>5</v>
      </c>
      <c r="AH166" s="11" t="str">
        <f>LOOKUP(U166,Clasifica,'[3]V. Seguridad'!$D$4:$D$18)</f>
        <v>Alto</v>
      </c>
      <c r="AI166" s="11" t="e">
        <f>LOOKUP(V166,HWSW,'[3]V. Seguridad'!$E$22:$E$25)</f>
        <v>#N/A</v>
      </c>
      <c r="AJ166" s="11" t="str">
        <f>LOOKUP(W166,'[3]V. Seguridad'!$C$31:$C$35,'[3]V. Seguridad'!$E$31:$E$35)</f>
        <v>Bajo</v>
      </c>
      <c r="AK166" s="11" t="str">
        <f t="shared" si="21"/>
        <v>Bajo</v>
      </c>
      <c r="AL166" s="11">
        <f t="shared" si="26"/>
        <v>3</v>
      </c>
      <c r="AM166" s="11">
        <f t="shared" si="26"/>
        <v>0</v>
      </c>
      <c r="AN166" s="11">
        <f t="shared" si="26"/>
        <v>1</v>
      </c>
      <c r="AO166" s="11">
        <f t="shared" si="26"/>
        <v>1</v>
      </c>
      <c r="AP166" s="11">
        <f>IF(X166="",0,(LOOKUP(X166,Dispo,'[3]V. Seguridad'!$D$41:$D$45)*(LOOKUP(Y166,Tiempo,VTiempo))))</f>
        <v>0.125</v>
      </c>
      <c r="AQ166" s="11">
        <f t="shared" si="22"/>
        <v>3</v>
      </c>
      <c r="AR166" s="14" t="str">
        <f t="shared" si="23"/>
        <v>Alto</v>
      </c>
      <c r="AS166" s="1" t="str">
        <f>LOOKUP(U166,Clasifica,'[3]V. Seguridad'!$F$4:$F$18)</f>
        <v>REVISAR CON JURÍDICA</v>
      </c>
      <c r="AT166" s="1" t="str">
        <f>LOOKUP(U166,'[3]V. Seguridad'!$C$4:$C$18,'[3]V. Seguridad'!$E$4:$E$18)</f>
        <v>Otra norma legal o constitucional</v>
      </c>
      <c r="AU166" s="1" t="str">
        <f t="shared" si="24"/>
        <v>Otra norma legal o constitucional</v>
      </c>
      <c r="AV166" s="17" t="str">
        <f>LOOKUP(U166,'[3]V. Seguridad'!$C$4:$C$18,'[3]V. Seguridad'!$G$4:$G$18)</f>
        <v>REVISAR CON JURÍDICA</v>
      </c>
    </row>
    <row r="167" spans="2:48" ht="75" x14ac:dyDescent="0.25">
      <c r="B167" s="1" t="s">
        <v>332</v>
      </c>
      <c r="C167" s="1" t="s">
        <v>230</v>
      </c>
      <c r="D167" s="1" t="s">
        <v>524</v>
      </c>
      <c r="E167" s="1" t="s">
        <v>392</v>
      </c>
      <c r="F167" s="1" t="s">
        <v>525</v>
      </c>
      <c r="G167" s="1" t="s">
        <v>488</v>
      </c>
      <c r="H167" s="1" t="s">
        <v>394</v>
      </c>
      <c r="I167" s="1" t="s">
        <v>342</v>
      </c>
      <c r="J167" s="1" t="s">
        <v>8</v>
      </c>
      <c r="K167" s="1" t="s">
        <v>5</v>
      </c>
      <c r="L167" s="18" t="s">
        <v>15</v>
      </c>
      <c r="M167" s="1" t="s">
        <v>175</v>
      </c>
      <c r="N167" s="19" t="s">
        <v>488</v>
      </c>
      <c r="O167" s="1" t="s">
        <v>395</v>
      </c>
      <c r="P167" s="18" t="s">
        <v>469</v>
      </c>
      <c r="Q167" s="1" t="s">
        <v>469</v>
      </c>
      <c r="R167" s="11" t="s">
        <v>398</v>
      </c>
      <c r="S167" s="11" t="s">
        <v>398</v>
      </c>
      <c r="T167" s="11" t="s">
        <v>398</v>
      </c>
      <c r="U167" s="1" t="s">
        <v>399</v>
      </c>
      <c r="V167" s="1" t="s">
        <v>400</v>
      </c>
      <c r="W167" s="20" t="s">
        <v>427</v>
      </c>
      <c r="X167" s="1" t="s">
        <v>425</v>
      </c>
      <c r="Y167" s="1" t="s">
        <v>402</v>
      </c>
      <c r="Z167" s="11" t="s">
        <v>488</v>
      </c>
      <c r="AA167" s="11" t="s">
        <v>488</v>
      </c>
      <c r="AB167" s="16" t="s">
        <v>526</v>
      </c>
      <c r="AC167" s="12">
        <v>43972</v>
      </c>
      <c r="AD167" s="13" t="s">
        <v>527</v>
      </c>
      <c r="AE167" s="11">
        <v>5</v>
      </c>
      <c r="AF167" s="11">
        <v>5</v>
      </c>
      <c r="AG167" s="11">
        <v>5</v>
      </c>
      <c r="AH167" s="11" t="s">
        <v>528</v>
      </c>
      <c r="AI167" s="11" t="e">
        <v>#N/A</v>
      </c>
      <c r="AJ167" s="11" t="s">
        <v>529</v>
      </c>
      <c r="AK167" s="11" t="s">
        <v>530</v>
      </c>
      <c r="AL167" s="11">
        <v>3</v>
      </c>
      <c r="AM167" s="11">
        <v>0</v>
      </c>
      <c r="AN167" s="11">
        <v>2</v>
      </c>
      <c r="AO167" s="11">
        <v>1</v>
      </c>
      <c r="AP167" s="11">
        <v>0.625</v>
      </c>
      <c r="AQ167" s="11">
        <v>3</v>
      </c>
      <c r="AR167" s="14" t="s">
        <v>528</v>
      </c>
      <c r="AS167" s="1" t="s">
        <v>488</v>
      </c>
      <c r="AT167" s="1" t="s">
        <v>488</v>
      </c>
      <c r="AU167" s="1" t="s">
        <v>488</v>
      </c>
    </row>
    <row r="168" spans="2:48" ht="60" x14ac:dyDescent="0.25">
      <c r="B168" s="1" t="s">
        <v>232</v>
      </c>
      <c r="C168" s="1" t="s">
        <v>27</v>
      </c>
      <c r="D168" s="1" t="s">
        <v>524</v>
      </c>
      <c r="E168" s="1" t="s">
        <v>392</v>
      </c>
      <c r="F168" s="1" t="s">
        <v>525</v>
      </c>
      <c r="G168" s="1" t="s">
        <v>488</v>
      </c>
      <c r="H168" s="1" t="s">
        <v>394</v>
      </c>
      <c r="I168" s="1" t="s">
        <v>343</v>
      </c>
      <c r="J168" s="1" t="s">
        <v>8</v>
      </c>
      <c r="K168" s="1" t="s">
        <v>5</v>
      </c>
      <c r="L168" s="18" t="s">
        <v>15</v>
      </c>
      <c r="M168" s="1" t="s">
        <v>175</v>
      </c>
      <c r="N168" s="19" t="s">
        <v>488</v>
      </c>
      <c r="O168" s="1" t="s">
        <v>395</v>
      </c>
      <c r="P168" s="18" t="s">
        <v>469</v>
      </c>
      <c r="Q168" s="1" t="s">
        <v>469</v>
      </c>
      <c r="R168" s="11" t="s">
        <v>398</v>
      </c>
      <c r="S168" s="11" t="s">
        <v>398</v>
      </c>
      <c r="T168" s="11" t="s">
        <v>398</v>
      </c>
      <c r="U168" s="1" t="s">
        <v>399</v>
      </c>
      <c r="V168" s="1" t="s">
        <v>400</v>
      </c>
      <c r="W168" s="11" t="s">
        <v>427</v>
      </c>
      <c r="X168" s="1" t="s">
        <v>406</v>
      </c>
      <c r="Y168" s="1" t="s">
        <v>435</v>
      </c>
      <c r="Z168" s="11" t="s">
        <v>488</v>
      </c>
      <c r="AA168" s="11" t="s">
        <v>488</v>
      </c>
      <c r="AB168" s="16" t="s">
        <v>526</v>
      </c>
      <c r="AC168" s="12">
        <v>43972</v>
      </c>
      <c r="AD168" s="13" t="s">
        <v>527</v>
      </c>
      <c r="AE168" s="11">
        <v>5</v>
      </c>
      <c r="AF168" s="11">
        <v>5</v>
      </c>
      <c r="AG168" s="11">
        <v>5</v>
      </c>
      <c r="AH168" s="11" t="s">
        <v>528</v>
      </c>
      <c r="AI168" s="11" t="e">
        <v>#N/A</v>
      </c>
      <c r="AJ168" s="11" t="s">
        <v>529</v>
      </c>
      <c r="AK168" s="11" t="s">
        <v>530</v>
      </c>
      <c r="AL168" s="11">
        <v>3</v>
      </c>
      <c r="AM168" s="11">
        <v>0</v>
      </c>
      <c r="AN168" s="11">
        <v>2</v>
      </c>
      <c r="AO168" s="11">
        <v>1</v>
      </c>
      <c r="AP168" s="11">
        <v>0.25</v>
      </c>
      <c r="AQ168" s="11">
        <v>3</v>
      </c>
      <c r="AR168" s="14" t="s">
        <v>528</v>
      </c>
      <c r="AS168" s="1" t="s">
        <v>488</v>
      </c>
      <c r="AT168" s="1" t="s">
        <v>488</v>
      </c>
      <c r="AU168" s="1" t="s">
        <v>488</v>
      </c>
    </row>
    <row r="169" spans="2:48" ht="195" x14ac:dyDescent="0.25">
      <c r="B169" s="21" t="s">
        <v>233</v>
      </c>
      <c r="C169" s="22" t="s">
        <v>89</v>
      </c>
      <c r="D169" s="1" t="s">
        <v>524</v>
      </c>
      <c r="E169" s="1" t="s">
        <v>392</v>
      </c>
      <c r="F169" s="1" t="s">
        <v>525</v>
      </c>
      <c r="G169" s="1" t="s">
        <v>488</v>
      </c>
      <c r="H169" s="1" t="s">
        <v>394</v>
      </c>
      <c r="I169" s="1" t="s">
        <v>234</v>
      </c>
      <c r="J169" s="1" t="s">
        <v>8</v>
      </c>
      <c r="K169" s="1" t="s">
        <v>5</v>
      </c>
      <c r="L169" s="18" t="s">
        <v>15</v>
      </c>
      <c r="M169" s="18" t="s">
        <v>175</v>
      </c>
      <c r="N169" s="19" t="s">
        <v>488</v>
      </c>
      <c r="O169" s="1" t="s">
        <v>395</v>
      </c>
      <c r="P169" s="18" t="s">
        <v>469</v>
      </c>
      <c r="Q169" s="1" t="s">
        <v>469</v>
      </c>
      <c r="R169" s="11" t="s">
        <v>398</v>
      </c>
      <c r="S169" s="11" t="s">
        <v>398</v>
      </c>
      <c r="T169" s="11" t="s">
        <v>398</v>
      </c>
      <c r="U169" s="1" t="s">
        <v>399</v>
      </c>
      <c r="V169" s="1" t="s">
        <v>400</v>
      </c>
      <c r="W169" s="11" t="s">
        <v>427</v>
      </c>
      <c r="X169" s="1" t="s">
        <v>418</v>
      </c>
      <c r="Y169" s="1" t="s">
        <v>438</v>
      </c>
      <c r="Z169" s="11" t="s">
        <v>488</v>
      </c>
      <c r="AA169" s="11" t="s">
        <v>488</v>
      </c>
      <c r="AB169" s="16" t="s">
        <v>526</v>
      </c>
      <c r="AC169" s="12">
        <v>43972</v>
      </c>
      <c r="AD169" s="13" t="s">
        <v>527</v>
      </c>
      <c r="AE169" s="11">
        <v>5</v>
      </c>
      <c r="AF169" s="11">
        <v>5</v>
      </c>
      <c r="AG169" s="11">
        <v>5</v>
      </c>
      <c r="AH169" s="11" t="s">
        <v>528</v>
      </c>
      <c r="AI169" s="11" t="e">
        <v>#N/A</v>
      </c>
      <c r="AJ169" s="11" t="s">
        <v>529</v>
      </c>
      <c r="AK169" s="11" t="s">
        <v>530</v>
      </c>
      <c r="AL169" s="11">
        <v>3</v>
      </c>
      <c r="AM169" s="11">
        <v>0</v>
      </c>
      <c r="AN169" s="11">
        <v>2</v>
      </c>
      <c r="AO169" s="11">
        <v>1</v>
      </c>
      <c r="AP169" s="11">
        <v>0</v>
      </c>
      <c r="AQ169" s="11">
        <v>3</v>
      </c>
      <c r="AR169" s="14" t="s">
        <v>528</v>
      </c>
      <c r="AS169" s="1" t="s">
        <v>488</v>
      </c>
      <c r="AT169" s="1" t="s">
        <v>488</v>
      </c>
      <c r="AU169" s="1" t="s">
        <v>488</v>
      </c>
    </row>
    <row r="170" spans="2:48" ht="90" x14ac:dyDescent="0.25">
      <c r="B170" s="1" t="s">
        <v>235</v>
      </c>
      <c r="C170" s="23" t="s">
        <v>89</v>
      </c>
      <c r="D170" s="1" t="s">
        <v>524</v>
      </c>
      <c r="E170" s="1" t="s">
        <v>392</v>
      </c>
      <c r="F170" s="1" t="s">
        <v>525</v>
      </c>
      <c r="G170" s="1" t="s">
        <v>488</v>
      </c>
      <c r="H170" s="1" t="s">
        <v>394</v>
      </c>
      <c r="I170" s="1" t="s">
        <v>344</v>
      </c>
      <c r="J170" s="1" t="s">
        <v>8</v>
      </c>
      <c r="K170" s="1" t="s">
        <v>5</v>
      </c>
      <c r="L170" s="18" t="s">
        <v>15</v>
      </c>
      <c r="M170" s="18" t="s">
        <v>175</v>
      </c>
      <c r="N170" s="19" t="s">
        <v>488</v>
      </c>
      <c r="O170" s="1" t="s">
        <v>395</v>
      </c>
      <c r="P170" s="18" t="s">
        <v>469</v>
      </c>
      <c r="Q170" s="1" t="s">
        <v>469</v>
      </c>
      <c r="R170" s="11" t="s">
        <v>398</v>
      </c>
      <c r="S170" s="11" t="s">
        <v>398</v>
      </c>
      <c r="T170" s="11" t="s">
        <v>398</v>
      </c>
      <c r="U170" s="1" t="s">
        <v>399</v>
      </c>
      <c r="V170" s="1" t="s">
        <v>400</v>
      </c>
      <c r="W170" s="11" t="s">
        <v>427</v>
      </c>
      <c r="X170" s="1" t="s">
        <v>418</v>
      </c>
      <c r="Y170" s="1" t="s">
        <v>438</v>
      </c>
      <c r="Z170" s="11" t="s">
        <v>488</v>
      </c>
      <c r="AA170" s="11" t="s">
        <v>488</v>
      </c>
      <c r="AB170" s="16" t="s">
        <v>526</v>
      </c>
      <c r="AC170" s="12">
        <v>43972</v>
      </c>
      <c r="AD170" s="13" t="s">
        <v>527</v>
      </c>
      <c r="AE170" s="11">
        <v>5</v>
      </c>
      <c r="AF170" s="11">
        <v>5</v>
      </c>
      <c r="AG170" s="11">
        <v>5</v>
      </c>
      <c r="AH170" s="11" t="s">
        <v>528</v>
      </c>
      <c r="AI170" s="11" t="e">
        <v>#N/A</v>
      </c>
      <c r="AJ170" s="11" t="s">
        <v>529</v>
      </c>
      <c r="AK170" s="11" t="s">
        <v>530</v>
      </c>
      <c r="AL170" s="11">
        <v>3</v>
      </c>
      <c r="AM170" s="11">
        <v>0</v>
      </c>
      <c r="AN170" s="11">
        <v>2</v>
      </c>
      <c r="AO170" s="11">
        <v>1</v>
      </c>
      <c r="AP170" s="11">
        <v>0</v>
      </c>
      <c r="AQ170" s="11">
        <v>3</v>
      </c>
      <c r="AR170" s="14" t="s">
        <v>528</v>
      </c>
      <c r="AS170" s="1" t="s">
        <v>488</v>
      </c>
      <c r="AT170" s="1" t="s">
        <v>488</v>
      </c>
      <c r="AU170" s="1" t="s">
        <v>488</v>
      </c>
    </row>
    <row r="171" spans="2:48" ht="60" x14ac:dyDescent="0.25">
      <c r="B171" s="1" t="s">
        <v>236</v>
      </c>
      <c r="C171" s="23" t="s">
        <v>89</v>
      </c>
      <c r="D171" s="1" t="s">
        <v>524</v>
      </c>
      <c r="E171" s="1" t="s">
        <v>392</v>
      </c>
      <c r="F171" s="1" t="s">
        <v>525</v>
      </c>
      <c r="G171" s="1" t="s">
        <v>488</v>
      </c>
      <c r="H171" s="1" t="s">
        <v>394</v>
      </c>
      <c r="I171" s="1" t="s">
        <v>237</v>
      </c>
      <c r="J171" s="1" t="s">
        <v>8</v>
      </c>
      <c r="K171" s="1" t="s">
        <v>5</v>
      </c>
      <c r="L171" s="18" t="s">
        <v>15</v>
      </c>
      <c r="M171" s="18" t="s">
        <v>175</v>
      </c>
      <c r="N171" s="19" t="s">
        <v>488</v>
      </c>
      <c r="O171" s="1" t="s">
        <v>395</v>
      </c>
      <c r="P171" s="18" t="s">
        <v>469</v>
      </c>
      <c r="Q171" s="1" t="s">
        <v>469</v>
      </c>
      <c r="R171" s="11" t="s">
        <v>398</v>
      </c>
      <c r="S171" s="11" t="s">
        <v>398</v>
      </c>
      <c r="T171" s="11" t="s">
        <v>398</v>
      </c>
      <c r="U171" s="1" t="s">
        <v>399</v>
      </c>
      <c r="V171" s="1" t="s">
        <v>400</v>
      </c>
      <c r="W171" s="11" t="s">
        <v>427</v>
      </c>
      <c r="X171" s="1" t="s">
        <v>418</v>
      </c>
      <c r="Y171" s="1" t="s">
        <v>438</v>
      </c>
      <c r="Z171" s="11" t="s">
        <v>488</v>
      </c>
      <c r="AA171" s="11" t="s">
        <v>488</v>
      </c>
      <c r="AB171" s="16" t="s">
        <v>526</v>
      </c>
      <c r="AC171" s="12">
        <v>43972</v>
      </c>
      <c r="AD171" s="13" t="s">
        <v>527</v>
      </c>
      <c r="AE171" s="11">
        <v>5</v>
      </c>
      <c r="AF171" s="11">
        <v>5</v>
      </c>
      <c r="AG171" s="11">
        <v>5</v>
      </c>
      <c r="AH171" s="11" t="s">
        <v>528</v>
      </c>
      <c r="AI171" s="11" t="e">
        <v>#N/A</v>
      </c>
      <c r="AJ171" s="11" t="s">
        <v>529</v>
      </c>
      <c r="AK171" s="11" t="s">
        <v>530</v>
      </c>
      <c r="AL171" s="11">
        <v>3</v>
      </c>
      <c r="AM171" s="11">
        <v>0</v>
      </c>
      <c r="AN171" s="11">
        <v>2</v>
      </c>
      <c r="AO171" s="11">
        <v>1</v>
      </c>
      <c r="AP171" s="11">
        <v>0</v>
      </c>
      <c r="AQ171" s="11">
        <v>3</v>
      </c>
      <c r="AR171" s="14" t="s">
        <v>528</v>
      </c>
      <c r="AS171" s="1" t="s">
        <v>488</v>
      </c>
      <c r="AT171" s="1" t="s">
        <v>488</v>
      </c>
      <c r="AU171" s="1" t="s">
        <v>488</v>
      </c>
    </row>
    <row r="172" spans="2:48" ht="45" x14ac:dyDescent="0.25">
      <c r="B172" s="1" t="s">
        <v>238</v>
      </c>
      <c r="C172" s="23" t="s">
        <v>89</v>
      </c>
      <c r="D172" s="1" t="s">
        <v>524</v>
      </c>
      <c r="E172" s="1" t="s">
        <v>392</v>
      </c>
      <c r="F172" s="1" t="s">
        <v>525</v>
      </c>
      <c r="G172" s="1" t="s">
        <v>488</v>
      </c>
      <c r="H172" s="1" t="s">
        <v>394</v>
      </c>
      <c r="I172" s="1" t="s">
        <v>345</v>
      </c>
      <c r="J172" s="1" t="s">
        <v>8</v>
      </c>
      <c r="K172" s="1" t="s">
        <v>5</v>
      </c>
      <c r="L172" s="18" t="s">
        <v>15</v>
      </c>
      <c r="M172" s="18" t="s">
        <v>175</v>
      </c>
      <c r="N172" s="19" t="s">
        <v>488</v>
      </c>
      <c r="O172" s="1" t="s">
        <v>395</v>
      </c>
      <c r="P172" s="18" t="s">
        <v>469</v>
      </c>
      <c r="Q172" s="1" t="s">
        <v>469</v>
      </c>
      <c r="R172" s="11" t="s">
        <v>398</v>
      </c>
      <c r="S172" s="11" t="s">
        <v>398</v>
      </c>
      <c r="T172" s="11" t="s">
        <v>398</v>
      </c>
      <c r="U172" s="1" t="s">
        <v>399</v>
      </c>
      <c r="V172" s="1" t="s">
        <v>400</v>
      </c>
      <c r="W172" s="11" t="s">
        <v>427</v>
      </c>
      <c r="X172" s="1" t="s">
        <v>418</v>
      </c>
      <c r="Y172" s="1" t="s">
        <v>438</v>
      </c>
      <c r="Z172" s="11" t="s">
        <v>488</v>
      </c>
      <c r="AA172" s="11" t="s">
        <v>488</v>
      </c>
      <c r="AB172" s="16" t="s">
        <v>526</v>
      </c>
      <c r="AC172" s="12">
        <v>43972</v>
      </c>
      <c r="AD172" s="13" t="s">
        <v>527</v>
      </c>
      <c r="AE172" s="11">
        <v>5</v>
      </c>
      <c r="AF172" s="11">
        <v>5</v>
      </c>
      <c r="AG172" s="11">
        <v>5</v>
      </c>
      <c r="AH172" s="11" t="s">
        <v>528</v>
      </c>
      <c r="AI172" s="11" t="e">
        <v>#N/A</v>
      </c>
      <c r="AJ172" s="11" t="s">
        <v>529</v>
      </c>
      <c r="AK172" s="11" t="s">
        <v>530</v>
      </c>
      <c r="AL172" s="11">
        <v>3</v>
      </c>
      <c r="AM172" s="11">
        <v>0</v>
      </c>
      <c r="AN172" s="11">
        <v>2</v>
      </c>
      <c r="AO172" s="11">
        <v>1</v>
      </c>
      <c r="AP172" s="11">
        <v>0</v>
      </c>
      <c r="AQ172" s="11">
        <v>3</v>
      </c>
      <c r="AR172" s="14" t="s">
        <v>528</v>
      </c>
      <c r="AS172" s="1" t="s">
        <v>488</v>
      </c>
      <c r="AT172" s="1" t="s">
        <v>488</v>
      </c>
      <c r="AU172" s="1" t="s">
        <v>488</v>
      </c>
    </row>
    <row r="173" spans="2:48" ht="240" x14ac:dyDescent="0.25">
      <c r="B173" s="1" t="s">
        <v>239</v>
      </c>
      <c r="C173" s="23" t="s">
        <v>89</v>
      </c>
      <c r="D173" s="1" t="s">
        <v>524</v>
      </c>
      <c r="E173" s="1" t="s">
        <v>392</v>
      </c>
      <c r="F173" s="1" t="s">
        <v>525</v>
      </c>
      <c r="G173" s="1" t="s">
        <v>488</v>
      </c>
      <c r="H173" s="1" t="s">
        <v>394</v>
      </c>
      <c r="I173" s="1" t="s">
        <v>240</v>
      </c>
      <c r="J173" s="1" t="s">
        <v>8</v>
      </c>
      <c r="K173" s="1" t="s">
        <v>5</v>
      </c>
      <c r="L173" s="18" t="s">
        <v>15</v>
      </c>
      <c r="M173" s="18" t="s">
        <v>175</v>
      </c>
      <c r="N173" s="19" t="s">
        <v>488</v>
      </c>
      <c r="O173" s="1" t="s">
        <v>395</v>
      </c>
      <c r="P173" s="18" t="s">
        <v>469</v>
      </c>
      <c r="Q173" s="1" t="s">
        <v>469</v>
      </c>
      <c r="R173" s="11" t="s">
        <v>398</v>
      </c>
      <c r="S173" s="11" t="s">
        <v>398</v>
      </c>
      <c r="T173" s="11" t="s">
        <v>398</v>
      </c>
      <c r="U173" s="1" t="s">
        <v>399</v>
      </c>
      <c r="V173" s="1" t="s">
        <v>400</v>
      </c>
      <c r="W173" s="11" t="s">
        <v>427</v>
      </c>
      <c r="X173" s="1" t="s">
        <v>418</v>
      </c>
      <c r="Y173" s="1" t="s">
        <v>438</v>
      </c>
      <c r="Z173" s="11" t="s">
        <v>488</v>
      </c>
      <c r="AA173" s="11" t="s">
        <v>488</v>
      </c>
      <c r="AB173" s="16" t="s">
        <v>526</v>
      </c>
      <c r="AC173" s="12">
        <v>43972</v>
      </c>
      <c r="AD173" s="13" t="s">
        <v>527</v>
      </c>
      <c r="AE173" s="11">
        <v>5</v>
      </c>
      <c r="AF173" s="11">
        <v>5</v>
      </c>
      <c r="AG173" s="11">
        <v>5</v>
      </c>
      <c r="AH173" s="11" t="s">
        <v>528</v>
      </c>
      <c r="AI173" s="11" t="e">
        <v>#N/A</v>
      </c>
      <c r="AJ173" s="11" t="s">
        <v>529</v>
      </c>
      <c r="AK173" s="11" t="s">
        <v>530</v>
      </c>
      <c r="AL173" s="11">
        <v>3</v>
      </c>
      <c r="AM173" s="11">
        <v>0</v>
      </c>
      <c r="AN173" s="11">
        <v>2</v>
      </c>
      <c r="AO173" s="11">
        <v>1</v>
      </c>
      <c r="AP173" s="11">
        <v>0</v>
      </c>
      <c r="AQ173" s="11">
        <v>3</v>
      </c>
      <c r="AR173" s="14" t="s">
        <v>528</v>
      </c>
      <c r="AS173" s="1" t="s">
        <v>488</v>
      </c>
      <c r="AT173" s="1" t="s">
        <v>488</v>
      </c>
      <c r="AU173" s="1" t="s">
        <v>488</v>
      </c>
    </row>
    <row r="174" spans="2:48" ht="120" x14ac:dyDescent="0.25">
      <c r="B174" s="1" t="s">
        <v>241</v>
      </c>
      <c r="C174" s="23" t="s">
        <v>89</v>
      </c>
      <c r="D174" s="1" t="s">
        <v>524</v>
      </c>
      <c r="E174" s="1" t="s">
        <v>392</v>
      </c>
      <c r="F174" s="1" t="s">
        <v>525</v>
      </c>
      <c r="G174" s="1" t="s">
        <v>488</v>
      </c>
      <c r="H174" s="1" t="s">
        <v>394</v>
      </c>
      <c r="I174" s="1" t="s">
        <v>242</v>
      </c>
      <c r="J174" s="1" t="s">
        <v>8</v>
      </c>
      <c r="K174" s="1" t="s">
        <v>5</v>
      </c>
      <c r="L174" s="18" t="s">
        <v>15</v>
      </c>
      <c r="M174" s="18" t="s">
        <v>175</v>
      </c>
      <c r="N174" s="19" t="s">
        <v>488</v>
      </c>
      <c r="O174" s="1" t="s">
        <v>395</v>
      </c>
      <c r="P174" s="18" t="s">
        <v>469</v>
      </c>
      <c r="Q174" s="1" t="s">
        <v>469</v>
      </c>
      <c r="R174" s="11" t="s">
        <v>398</v>
      </c>
      <c r="S174" s="11" t="s">
        <v>398</v>
      </c>
      <c r="T174" s="11" t="s">
        <v>398</v>
      </c>
      <c r="U174" s="1" t="s">
        <v>399</v>
      </c>
      <c r="V174" s="1" t="s">
        <v>400</v>
      </c>
      <c r="W174" s="11" t="s">
        <v>427</v>
      </c>
      <c r="X174" s="1" t="s">
        <v>418</v>
      </c>
      <c r="Y174" s="1" t="s">
        <v>438</v>
      </c>
      <c r="Z174" s="11" t="s">
        <v>488</v>
      </c>
      <c r="AA174" s="11" t="s">
        <v>488</v>
      </c>
      <c r="AB174" s="16" t="s">
        <v>526</v>
      </c>
      <c r="AC174" s="12">
        <v>43972</v>
      </c>
      <c r="AD174" s="13" t="s">
        <v>527</v>
      </c>
      <c r="AE174" s="11">
        <v>5</v>
      </c>
      <c r="AF174" s="11">
        <v>5</v>
      </c>
      <c r="AG174" s="11">
        <v>5</v>
      </c>
      <c r="AH174" s="11" t="s">
        <v>528</v>
      </c>
      <c r="AI174" s="11" t="e">
        <v>#N/A</v>
      </c>
      <c r="AJ174" s="11" t="s">
        <v>529</v>
      </c>
      <c r="AK174" s="11" t="s">
        <v>530</v>
      </c>
      <c r="AL174" s="11">
        <v>3</v>
      </c>
      <c r="AM174" s="11">
        <v>0</v>
      </c>
      <c r="AN174" s="11">
        <v>2</v>
      </c>
      <c r="AO174" s="11">
        <v>1</v>
      </c>
      <c r="AP174" s="11">
        <v>0</v>
      </c>
      <c r="AQ174" s="11">
        <v>3</v>
      </c>
      <c r="AR174" s="14" t="s">
        <v>528</v>
      </c>
      <c r="AS174" s="1" t="s">
        <v>488</v>
      </c>
      <c r="AT174" s="1" t="s">
        <v>488</v>
      </c>
      <c r="AU174" s="1" t="s">
        <v>488</v>
      </c>
    </row>
    <row r="175" spans="2:48" ht="45" x14ac:dyDescent="0.25">
      <c r="B175" s="1" t="s">
        <v>243</v>
      </c>
      <c r="C175" s="23" t="s">
        <v>89</v>
      </c>
      <c r="D175" s="1" t="s">
        <v>524</v>
      </c>
      <c r="E175" s="1" t="s">
        <v>392</v>
      </c>
      <c r="F175" s="1" t="s">
        <v>525</v>
      </c>
      <c r="G175" s="1" t="s">
        <v>488</v>
      </c>
      <c r="H175" s="1" t="s">
        <v>394</v>
      </c>
      <c r="I175" s="1" t="s">
        <v>243</v>
      </c>
      <c r="J175" s="1" t="s">
        <v>8</v>
      </c>
      <c r="K175" s="1" t="s">
        <v>5</v>
      </c>
      <c r="L175" s="18" t="s">
        <v>15</v>
      </c>
      <c r="M175" s="18" t="s">
        <v>175</v>
      </c>
      <c r="N175" s="19" t="s">
        <v>488</v>
      </c>
      <c r="O175" s="1" t="s">
        <v>395</v>
      </c>
      <c r="P175" s="18" t="s">
        <v>469</v>
      </c>
      <c r="Q175" s="1" t="s">
        <v>469</v>
      </c>
      <c r="R175" s="11" t="s">
        <v>398</v>
      </c>
      <c r="S175" s="11" t="s">
        <v>398</v>
      </c>
      <c r="T175" s="11" t="s">
        <v>398</v>
      </c>
      <c r="U175" s="1" t="s">
        <v>399</v>
      </c>
      <c r="V175" s="1" t="s">
        <v>400</v>
      </c>
      <c r="W175" s="11" t="s">
        <v>427</v>
      </c>
      <c r="X175" s="1" t="s">
        <v>418</v>
      </c>
      <c r="Y175" s="1" t="s">
        <v>438</v>
      </c>
      <c r="Z175" s="11" t="s">
        <v>488</v>
      </c>
      <c r="AA175" s="11" t="s">
        <v>488</v>
      </c>
      <c r="AB175" s="16" t="s">
        <v>526</v>
      </c>
      <c r="AC175" s="12">
        <v>43972</v>
      </c>
      <c r="AD175" s="13" t="s">
        <v>527</v>
      </c>
      <c r="AE175" s="11">
        <v>5</v>
      </c>
      <c r="AF175" s="11">
        <v>5</v>
      </c>
      <c r="AG175" s="11">
        <v>5</v>
      </c>
      <c r="AH175" s="11" t="s">
        <v>528</v>
      </c>
      <c r="AI175" s="11" t="e">
        <v>#N/A</v>
      </c>
      <c r="AJ175" s="11" t="s">
        <v>529</v>
      </c>
      <c r="AK175" s="11" t="s">
        <v>530</v>
      </c>
      <c r="AL175" s="11">
        <v>3</v>
      </c>
      <c r="AM175" s="11">
        <v>0</v>
      </c>
      <c r="AN175" s="11">
        <v>2</v>
      </c>
      <c r="AO175" s="11">
        <v>1</v>
      </c>
      <c r="AP175" s="11">
        <v>0</v>
      </c>
      <c r="AQ175" s="11">
        <v>3</v>
      </c>
      <c r="AR175" s="14" t="s">
        <v>528</v>
      </c>
      <c r="AS175" s="1" t="s">
        <v>488</v>
      </c>
      <c r="AT175" s="1" t="s">
        <v>488</v>
      </c>
      <c r="AU175" s="1" t="s">
        <v>488</v>
      </c>
    </row>
    <row r="176" spans="2:48" ht="45" x14ac:dyDescent="0.25">
      <c r="B176" s="1" t="s">
        <v>244</v>
      </c>
      <c r="C176" s="1" t="s">
        <v>27</v>
      </c>
      <c r="D176" s="1" t="s">
        <v>524</v>
      </c>
      <c r="E176" s="1" t="s">
        <v>392</v>
      </c>
      <c r="F176" s="1" t="s">
        <v>525</v>
      </c>
      <c r="G176" s="1" t="s">
        <v>488</v>
      </c>
      <c r="H176" s="1" t="s">
        <v>394</v>
      </c>
      <c r="I176" s="16" t="s">
        <v>244</v>
      </c>
      <c r="J176" s="1" t="s">
        <v>8</v>
      </c>
      <c r="K176" s="1" t="s">
        <v>5</v>
      </c>
      <c r="L176" s="18" t="s">
        <v>15</v>
      </c>
      <c r="M176" s="18" t="s">
        <v>175</v>
      </c>
      <c r="N176" s="19" t="s">
        <v>488</v>
      </c>
      <c r="O176" s="1" t="s">
        <v>395</v>
      </c>
      <c r="P176" s="18" t="s">
        <v>469</v>
      </c>
      <c r="Q176" s="1" t="s">
        <v>469</v>
      </c>
      <c r="R176" s="11" t="s">
        <v>398</v>
      </c>
      <c r="S176" s="11" t="s">
        <v>398</v>
      </c>
      <c r="T176" s="11" t="s">
        <v>398</v>
      </c>
      <c r="U176" s="1" t="s">
        <v>399</v>
      </c>
      <c r="V176" s="1" t="s">
        <v>400</v>
      </c>
      <c r="W176" s="11" t="s">
        <v>427</v>
      </c>
      <c r="X176" s="1" t="s">
        <v>418</v>
      </c>
      <c r="Y176" s="1" t="s">
        <v>438</v>
      </c>
      <c r="Z176" s="11" t="s">
        <v>488</v>
      </c>
      <c r="AA176" s="11"/>
      <c r="AB176" s="16" t="s">
        <v>526</v>
      </c>
      <c r="AC176" s="12">
        <v>43972</v>
      </c>
      <c r="AD176" s="13" t="s">
        <v>527</v>
      </c>
      <c r="AE176" s="11">
        <v>5</v>
      </c>
      <c r="AF176" s="11">
        <v>5</v>
      </c>
      <c r="AG176" s="11">
        <v>5</v>
      </c>
      <c r="AH176" s="11" t="s">
        <v>528</v>
      </c>
      <c r="AI176" s="11" t="e">
        <v>#N/A</v>
      </c>
      <c r="AJ176" s="11" t="s">
        <v>529</v>
      </c>
      <c r="AK176" s="11" t="s">
        <v>530</v>
      </c>
      <c r="AL176" s="11">
        <v>3</v>
      </c>
      <c r="AM176" s="11">
        <v>0</v>
      </c>
      <c r="AN176" s="11">
        <v>2</v>
      </c>
      <c r="AO176" s="11">
        <v>1</v>
      </c>
      <c r="AP176" s="11">
        <v>0</v>
      </c>
      <c r="AQ176" s="11">
        <v>3</v>
      </c>
      <c r="AR176" s="14" t="s">
        <v>528</v>
      </c>
      <c r="AS176" s="1" t="s">
        <v>488</v>
      </c>
      <c r="AT176" s="1" t="s">
        <v>488</v>
      </c>
      <c r="AU176" s="1" t="s">
        <v>488</v>
      </c>
    </row>
    <row r="177" spans="2:47" ht="135" x14ac:dyDescent="0.25">
      <c r="B177" s="1" t="s">
        <v>245</v>
      </c>
      <c r="C177" s="1" t="s">
        <v>27</v>
      </c>
      <c r="D177" s="1" t="s">
        <v>524</v>
      </c>
      <c r="E177" s="1" t="s">
        <v>392</v>
      </c>
      <c r="F177" s="1" t="s">
        <v>525</v>
      </c>
      <c r="G177" s="1" t="s">
        <v>488</v>
      </c>
      <c r="H177" s="1" t="s">
        <v>394</v>
      </c>
      <c r="I177" s="1" t="s">
        <v>246</v>
      </c>
      <c r="J177" s="1" t="s">
        <v>8</v>
      </c>
      <c r="K177" s="1" t="s">
        <v>5</v>
      </c>
      <c r="L177" s="18" t="s">
        <v>15</v>
      </c>
      <c r="M177" s="18" t="s">
        <v>175</v>
      </c>
      <c r="N177" s="19" t="s">
        <v>488</v>
      </c>
      <c r="O177" s="1" t="s">
        <v>395</v>
      </c>
      <c r="P177" s="18" t="s">
        <v>469</v>
      </c>
      <c r="Q177" s="1" t="s">
        <v>469</v>
      </c>
      <c r="R177" s="11" t="s">
        <v>398</v>
      </c>
      <c r="S177" s="11" t="s">
        <v>398</v>
      </c>
      <c r="T177" s="11" t="s">
        <v>398</v>
      </c>
      <c r="U177" s="1" t="s">
        <v>399</v>
      </c>
      <c r="V177" s="1" t="s">
        <v>400</v>
      </c>
      <c r="W177" s="11" t="s">
        <v>427</v>
      </c>
      <c r="X177" s="1" t="s">
        <v>418</v>
      </c>
      <c r="Y177" s="1" t="s">
        <v>438</v>
      </c>
      <c r="Z177" s="11" t="s">
        <v>488</v>
      </c>
      <c r="AA177" s="11" t="s">
        <v>488</v>
      </c>
      <c r="AB177" s="16" t="s">
        <v>526</v>
      </c>
      <c r="AC177" s="12">
        <v>43972</v>
      </c>
      <c r="AD177" s="13" t="s">
        <v>527</v>
      </c>
      <c r="AE177" s="11">
        <v>5</v>
      </c>
      <c r="AF177" s="11">
        <v>5</v>
      </c>
      <c r="AG177" s="11">
        <v>5</v>
      </c>
      <c r="AH177" s="11" t="s">
        <v>528</v>
      </c>
      <c r="AI177" s="11" t="e">
        <v>#N/A</v>
      </c>
      <c r="AJ177" s="11" t="s">
        <v>529</v>
      </c>
      <c r="AK177" s="11" t="s">
        <v>530</v>
      </c>
      <c r="AL177" s="11">
        <v>3</v>
      </c>
      <c r="AM177" s="11">
        <v>0</v>
      </c>
      <c r="AN177" s="11">
        <v>2</v>
      </c>
      <c r="AO177" s="11">
        <v>1</v>
      </c>
      <c r="AP177" s="11">
        <v>0</v>
      </c>
      <c r="AQ177" s="11">
        <v>3</v>
      </c>
      <c r="AR177" s="14" t="s">
        <v>528</v>
      </c>
      <c r="AS177" s="1" t="s">
        <v>488</v>
      </c>
      <c r="AT177" s="1" t="s">
        <v>488</v>
      </c>
      <c r="AU177" s="1" t="s">
        <v>488</v>
      </c>
    </row>
    <row r="178" spans="2:47" ht="45" x14ac:dyDescent="0.25">
      <c r="B178" s="1" t="s">
        <v>247</v>
      </c>
      <c r="C178" s="1" t="s">
        <v>27</v>
      </c>
      <c r="D178" s="1" t="s">
        <v>524</v>
      </c>
      <c r="E178" s="1" t="s">
        <v>392</v>
      </c>
      <c r="F178" s="1" t="s">
        <v>525</v>
      </c>
      <c r="G178" s="1" t="s">
        <v>488</v>
      </c>
      <c r="H178" s="1" t="s">
        <v>394</v>
      </c>
      <c r="I178" s="16" t="s">
        <v>247</v>
      </c>
      <c r="J178" s="1" t="s">
        <v>8</v>
      </c>
      <c r="K178" s="1" t="s">
        <v>5</v>
      </c>
      <c r="L178" s="18" t="s">
        <v>15</v>
      </c>
      <c r="M178" s="18" t="s">
        <v>175</v>
      </c>
      <c r="N178" s="19" t="s">
        <v>488</v>
      </c>
      <c r="O178" s="1" t="s">
        <v>395</v>
      </c>
      <c r="P178" s="18" t="s">
        <v>469</v>
      </c>
      <c r="Q178" s="1" t="s">
        <v>469</v>
      </c>
      <c r="R178" s="11" t="s">
        <v>398</v>
      </c>
      <c r="S178" s="11" t="s">
        <v>398</v>
      </c>
      <c r="T178" s="11" t="s">
        <v>398</v>
      </c>
      <c r="U178" s="1" t="s">
        <v>399</v>
      </c>
      <c r="V178" s="1" t="s">
        <v>400</v>
      </c>
      <c r="W178" s="11" t="s">
        <v>427</v>
      </c>
      <c r="X178" s="1" t="s">
        <v>418</v>
      </c>
      <c r="Y178" s="1" t="s">
        <v>438</v>
      </c>
      <c r="Z178" s="11" t="s">
        <v>488</v>
      </c>
      <c r="AA178" s="11" t="s">
        <v>488</v>
      </c>
      <c r="AB178" s="16" t="s">
        <v>526</v>
      </c>
      <c r="AC178" s="12">
        <v>43972</v>
      </c>
      <c r="AD178" s="13" t="s">
        <v>527</v>
      </c>
      <c r="AE178" s="11">
        <v>5</v>
      </c>
      <c r="AF178" s="11">
        <v>5</v>
      </c>
      <c r="AG178" s="11">
        <v>5</v>
      </c>
      <c r="AH178" s="11" t="s">
        <v>528</v>
      </c>
      <c r="AI178" s="11" t="e">
        <v>#N/A</v>
      </c>
      <c r="AJ178" s="11" t="s">
        <v>529</v>
      </c>
      <c r="AK178" s="11" t="s">
        <v>530</v>
      </c>
      <c r="AL178" s="11">
        <v>3</v>
      </c>
      <c r="AM178" s="11">
        <v>0</v>
      </c>
      <c r="AN178" s="11">
        <v>2</v>
      </c>
      <c r="AO178" s="11">
        <v>1</v>
      </c>
      <c r="AP178" s="11">
        <v>0</v>
      </c>
      <c r="AQ178" s="11">
        <v>3</v>
      </c>
      <c r="AR178" s="14" t="s">
        <v>528</v>
      </c>
      <c r="AS178" s="1" t="s">
        <v>488</v>
      </c>
      <c r="AT178" s="1" t="s">
        <v>488</v>
      </c>
      <c r="AU178" s="1" t="s">
        <v>488</v>
      </c>
    </row>
    <row r="179" spans="2:47" ht="45" x14ac:dyDescent="0.25">
      <c r="B179" s="1" t="s">
        <v>248</v>
      </c>
      <c r="C179" s="1" t="s">
        <v>53</v>
      </c>
      <c r="D179" s="1" t="s">
        <v>524</v>
      </c>
      <c r="E179" s="1" t="s">
        <v>392</v>
      </c>
      <c r="F179" s="1" t="s">
        <v>525</v>
      </c>
      <c r="G179" s="1" t="s">
        <v>488</v>
      </c>
      <c r="H179" s="1" t="s">
        <v>394</v>
      </c>
      <c r="I179" s="1" t="s">
        <v>248</v>
      </c>
      <c r="J179" s="1" t="s">
        <v>8</v>
      </c>
      <c r="K179" s="1" t="s">
        <v>5</v>
      </c>
      <c r="L179" s="18" t="s">
        <v>15</v>
      </c>
      <c r="M179" s="18" t="s">
        <v>175</v>
      </c>
      <c r="N179" s="19" t="s">
        <v>488</v>
      </c>
      <c r="O179" s="1" t="s">
        <v>395</v>
      </c>
      <c r="P179" s="18" t="s">
        <v>469</v>
      </c>
      <c r="Q179" s="1" t="s">
        <v>469</v>
      </c>
      <c r="R179" s="11" t="s">
        <v>398</v>
      </c>
      <c r="S179" s="11" t="s">
        <v>398</v>
      </c>
      <c r="T179" s="11" t="s">
        <v>398</v>
      </c>
      <c r="U179" s="1" t="s">
        <v>399</v>
      </c>
      <c r="V179" s="1" t="s">
        <v>400</v>
      </c>
      <c r="W179" s="11" t="s">
        <v>427</v>
      </c>
      <c r="X179" s="1" t="s">
        <v>418</v>
      </c>
      <c r="Y179" s="1" t="s">
        <v>438</v>
      </c>
      <c r="Z179" s="11" t="s">
        <v>488</v>
      </c>
      <c r="AA179" s="11" t="s">
        <v>488</v>
      </c>
      <c r="AB179" s="16" t="s">
        <v>526</v>
      </c>
      <c r="AC179" s="12">
        <v>43972</v>
      </c>
      <c r="AD179" s="13" t="s">
        <v>527</v>
      </c>
      <c r="AE179" s="11">
        <v>5</v>
      </c>
      <c r="AF179" s="11">
        <v>5</v>
      </c>
      <c r="AG179" s="11">
        <v>5</v>
      </c>
      <c r="AH179" s="11" t="s">
        <v>528</v>
      </c>
      <c r="AI179" s="11" t="e">
        <v>#N/A</v>
      </c>
      <c r="AJ179" s="11" t="s">
        <v>529</v>
      </c>
      <c r="AK179" s="11" t="s">
        <v>530</v>
      </c>
      <c r="AL179" s="11">
        <v>3</v>
      </c>
      <c r="AM179" s="11">
        <v>0</v>
      </c>
      <c r="AN179" s="11">
        <v>2</v>
      </c>
      <c r="AO179" s="11">
        <v>1</v>
      </c>
      <c r="AP179" s="11">
        <v>0</v>
      </c>
      <c r="AQ179" s="11">
        <v>3</v>
      </c>
      <c r="AR179" s="14" t="s">
        <v>528</v>
      </c>
      <c r="AS179" s="1" t="s">
        <v>488</v>
      </c>
      <c r="AT179" s="1" t="s">
        <v>488</v>
      </c>
      <c r="AU179" s="1" t="s">
        <v>488</v>
      </c>
    </row>
    <row r="180" spans="2:47" ht="45" x14ac:dyDescent="0.25">
      <c r="B180" s="1" t="s">
        <v>249</v>
      </c>
      <c r="C180" s="1" t="s">
        <v>53</v>
      </c>
      <c r="D180" s="1" t="s">
        <v>524</v>
      </c>
      <c r="E180" s="1" t="s">
        <v>392</v>
      </c>
      <c r="F180" s="1" t="s">
        <v>525</v>
      </c>
      <c r="G180" s="1" t="s">
        <v>488</v>
      </c>
      <c r="H180" s="1" t="s">
        <v>394</v>
      </c>
      <c r="I180" s="1" t="s">
        <v>249</v>
      </c>
      <c r="J180" s="1" t="s">
        <v>8</v>
      </c>
      <c r="K180" s="1" t="s">
        <v>5</v>
      </c>
      <c r="L180" s="18" t="s">
        <v>15</v>
      </c>
      <c r="M180" s="18" t="s">
        <v>175</v>
      </c>
      <c r="N180" s="19" t="s">
        <v>488</v>
      </c>
      <c r="O180" s="1" t="s">
        <v>395</v>
      </c>
      <c r="P180" s="18" t="s">
        <v>469</v>
      </c>
      <c r="Q180" s="1" t="s">
        <v>469</v>
      </c>
      <c r="R180" s="11" t="s">
        <v>398</v>
      </c>
      <c r="S180" s="11" t="s">
        <v>398</v>
      </c>
      <c r="T180" s="11" t="s">
        <v>398</v>
      </c>
      <c r="U180" s="1" t="s">
        <v>399</v>
      </c>
      <c r="V180" s="1" t="s">
        <v>400</v>
      </c>
      <c r="W180" s="11" t="s">
        <v>427</v>
      </c>
      <c r="X180" s="1" t="s">
        <v>418</v>
      </c>
      <c r="Y180" s="1" t="s">
        <v>438</v>
      </c>
      <c r="Z180" s="11" t="s">
        <v>488</v>
      </c>
      <c r="AA180" s="11" t="s">
        <v>488</v>
      </c>
      <c r="AB180" s="16" t="s">
        <v>526</v>
      </c>
      <c r="AC180" s="12">
        <v>43972</v>
      </c>
      <c r="AD180" s="13" t="s">
        <v>527</v>
      </c>
      <c r="AE180" s="11">
        <v>5</v>
      </c>
      <c r="AF180" s="11">
        <v>5</v>
      </c>
      <c r="AG180" s="11">
        <v>5</v>
      </c>
      <c r="AH180" s="11" t="s">
        <v>528</v>
      </c>
      <c r="AI180" s="11" t="e">
        <v>#N/A</v>
      </c>
      <c r="AJ180" s="11" t="s">
        <v>529</v>
      </c>
      <c r="AK180" s="11" t="s">
        <v>530</v>
      </c>
      <c r="AL180" s="11">
        <v>3</v>
      </c>
      <c r="AM180" s="11">
        <v>0</v>
      </c>
      <c r="AN180" s="11">
        <v>2</v>
      </c>
      <c r="AO180" s="11">
        <v>1</v>
      </c>
      <c r="AP180" s="11">
        <v>0</v>
      </c>
      <c r="AQ180" s="11">
        <v>3</v>
      </c>
      <c r="AR180" s="14" t="s">
        <v>528</v>
      </c>
      <c r="AS180" s="1" t="s">
        <v>488</v>
      </c>
      <c r="AT180" s="1" t="s">
        <v>488</v>
      </c>
      <c r="AU180" s="1" t="s">
        <v>488</v>
      </c>
    </row>
  </sheetData>
  <sheetProtection autoFilter="0"/>
  <protectedRanges>
    <protectedRange sqref="P4:T4 P5:Q12 D124:G131 N4:N12 Z4:Z12 K4:L12 D4:H123" name="Rango1"/>
    <protectedRange sqref="V4:V12" name="Rango1_1"/>
    <protectedRange sqref="J4:J131" name="Rango1_1_3"/>
    <protectedRange sqref="U4:U180" name="Rango1_5"/>
    <protectedRange sqref="X4:X12" name="Rango1_1_10"/>
    <protectedRange sqref="AA4:AA12" name="Rango1_1_4"/>
    <protectedRange sqref="AB4:AB12" name="Rango1_1_12"/>
    <protectedRange sqref="B4:B12" name="Rango1_1_7"/>
    <protectedRange sqref="C4:C12" name="Rango1_1_13"/>
    <protectedRange sqref="I4:I12" name="Rango1_1_14"/>
    <protectedRange sqref="M4:M12" name="Rango1_1_15"/>
    <protectedRange sqref="O4:O12" name="Rango1_1_16"/>
    <protectedRange sqref="W4:W12 W20:W22 W37:W38 W42:W44 W46 W56 W58:W67 W74:W80 W99:W101 W109:W112 W120:W123 W126:W128 W130:W132 W136:W141 W145:W146 W148:W149 W151 W154:W156 W160:W161 W14:W15" name="Rango1_1_17"/>
    <protectedRange sqref="Y4:Y12" name="Rango1_1_18"/>
    <protectedRange sqref="R5:T131" name="Rango1_1_19"/>
    <protectedRange sqref="I13:I14" name="Rango1_2"/>
    <protectedRange sqref="I15:I22" name="Rango1_2_1"/>
    <protectedRange sqref="I23:I33" name="Rango1_4"/>
    <protectedRange sqref="I42:I46" name="Rango1_6"/>
    <protectedRange sqref="I58:I91 I128" name="Rango1_1_8"/>
    <protectedRange sqref="I92:I123" name="Rango1_1_9"/>
    <protectedRange sqref="K13:K14" name="Rango1_3"/>
    <protectedRange sqref="K15:K22" name="Rango1_2_2"/>
    <protectedRange sqref="K23:K33" name="Rango1_4_1"/>
    <protectedRange sqref="K42:K46" name="Rango1_6_1"/>
    <protectedRange sqref="K58:K91" name="Rango1_1_8_1"/>
    <protectedRange sqref="K92:K131" name="Rango1_1_9_1"/>
    <protectedRange sqref="L17:L19 L21:L22 L13:L14" name="Rango1_7"/>
    <protectedRange sqref="L15:L16 L20" name="Rango1_2_3"/>
    <protectedRange sqref="L23:L33" name="Rango1_4_2"/>
    <protectedRange sqref="L57 L43:L55" name="Rango1_6_2"/>
    <protectedRange sqref="L58:L91" name="Rango1_1_8_2"/>
    <protectedRange sqref="L92:L131" name="Rango1_1_9_2"/>
    <protectedRange sqref="M13:M14" name="Rango1_8"/>
    <protectedRange sqref="M15:M22" name="Rango1_2_4"/>
    <protectedRange sqref="M23:M33" name="Rango1_4_3"/>
    <protectedRange sqref="M42:M46" name="Rango1_6_3"/>
    <protectedRange sqref="M58:M91" name="Rango1_1_8_3"/>
    <protectedRange sqref="M92:M123" name="Rango1_1_9_3"/>
    <protectedRange sqref="N15:N123 Q15:Q19 N13:Q14" name="Rango1_9"/>
    <protectedRange sqref="O20:Q22 Q23:Q41 O15:P19" name="Rango1_2_5"/>
    <protectedRange sqref="O28:O33 P28:P38 P40:P41 O23:P27" name="Rango1_4_4"/>
    <protectedRange sqref="O45:O46 P45:P57 Q45:Q46 O42:Q44" name="Rango1_6_4"/>
    <protectedRange sqref="O58:Q91" name="Rango1_1_8_4"/>
    <protectedRange sqref="O124:O131 O92:Q123" name="Rango1_1_9_4"/>
    <protectedRange sqref="W13:Y13 X14:Y14" name="Rango1_11"/>
    <protectedRange sqref="X15:Y15 X20:Y22 W16:Y19" name="Rango1_2_7"/>
    <protectedRange sqref="W23:Y23 W31:Y33 W25:W30 V24:Y24 W68:X73" name="Rango1_4_6"/>
    <protectedRange sqref="W45:Y45 X42:Y44 X46:Y46" name="Rango1_6_6"/>
    <protectedRange sqref="X63:Y67 V68:V73 W81:Y86 X74:Y80 V87:Y91 X25:Y30" name="Rango1_1_8_6"/>
    <protectedRange sqref="X58:Y62" name="Rango1_1_7_1"/>
    <protectedRange sqref="W92:Y98 W102:Y108 X99:Y101 W113:Y119 X109:Y112 W124:Y125 X120:Y123 W129:Y129 X126:Y128 X130:Y131" name="Rango1_1_9_6"/>
    <protectedRange sqref="AA87:AA91 AA68:AA73 Z13:AB14" name="Rango1_12"/>
    <protectedRange sqref="Z15:AB22" name="Rango1_2_8"/>
    <protectedRange sqref="Z23:AB23 Z25:AB33 Z24" name="Rango1_4_7"/>
    <protectedRange sqref="Z47:Z57 Z42:AB46" name="Rango1_6_7"/>
    <protectedRange sqref="Z63:AB67 AB68:AB73 Y68:Z73 Z74:AB86 AB87:AB91 Z87:Z91" name="Rango1_1_8_7"/>
    <protectedRange sqref="Z58:AB62" name="Rango1_1_7_1_1"/>
    <protectedRange sqref="AA24 Z92:AB123 Z124:AA131" name="Rango1_1_9_7"/>
    <protectedRange sqref="B124:B125" name="Rango1_1_1"/>
    <protectedRange sqref="C124:C125" name="Rango1_1_2"/>
    <protectedRange sqref="I124:I127 I129:I130" name="Rango1_1_11"/>
    <protectedRange sqref="M124:M131" name="Rango1_1_20"/>
    <protectedRange sqref="V132" name="Rango1_1_29"/>
    <protectedRange sqref="AB132" name="Rango1_1_7_2"/>
    <protectedRange sqref="X132" name="Rango1_1_10_1"/>
    <protectedRange sqref="Y132" name="Rango1_1_11_1"/>
    <protectedRange sqref="Z132" name="Rango1_1_12_1"/>
    <protectedRange sqref="AA132" name="Rango1_1_13_1"/>
    <protectedRange sqref="L133 O134 O133:T133 K134:L156 B139:B156 N147:T156 P134:T146 N135:O146 D133:H156" name="Rango1_22"/>
    <protectedRange sqref="J133:K133 J134:J156" name="Rango1_1_3_5"/>
    <protectedRange sqref="N133:N134" name="Rango1_1_5_3"/>
    <protectedRange sqref="B133:B138" name="Rango1_2_10"/>
    <protectedRange sqref="C133:C156" name="Rango1_1_1_3"/>
    <protectedRange sqref="I133:I156 I131" name="Rango1_1_2_3"/>
    <protectedRange sqref="M133:M156" name="Rango1_1_8_5"/>
    <protectedRange sqref="Z133:Z146 Z148:Z153" name="Rango1_23"/>
    <protectedRange sqref="V135:V146 V148:V152" name="Rango1_1_30"/>
    <protectedRange sqref="V134" name="Rango1_1_6_3"/>
    <protectedRange sqref="V147 W134:W135 W150 V133:W133 V153:W153 W142:W144 W152 V154:V156" name="Rango1_1_9_8"/>
    <protectedRange sqref="W147 X133:X156" name="Rango1_1_10_2"/>
    <protectedRange sqref="Y133:Y156" name="Rango1_1_11_2"/>
    <protectedRange sqref="Z147 Z154:Z156 AA133:AA146 AA148:AA153" name="Rango1_1_4_4"/>
    <protectedRange sqref="AA147:AB147 AA154:AB156 AB133:AB146 AB148:AB153" name="Rango1_1_12_2"/>
    <protectedRange sqref="L157 K158:L158 B159 L159 D157:H159 O157:Q159" name="Rango1_24"/>
    <protectedRange sqref="J157:K157 J158 J159:K159" name="Rango1_1_3_6"/>
    <protectedRange sqref="N157:N159" name="Rango1_1_5_4"/>
    <protectedRange sqref="C157:C159" name="Rango1_3_4"/>
    <protectedRange sqref="B157:B158" name="Rango1_1_1_4"/>
    <protectedRange sqref="I157:I159" name="Rango1_1_2_4"/>
    <protectedRange sqref="M157:M159" name="Rango1_1_8_8"/>
    <protectedRange sqref="R157:T159" name="Rango1_1_4_5"/>
    <protectedRange sqref="Z157:AA159" name="Rango1_25"/>
    <protectedRange sqref="V157:V159" name="Rango1_1_6_4"/>
    <protectedRange sqref="W157:W159" name="Rango1_6_9"/>
    <protectedRange sqref="X157:X159" name="Rango1_7_3"/>
    <protectedRange sqref="Y157:Y159" name="Rango1_8_3"/>
    <protectedRange sqref="AB157:AB159" name="Rango1_1_10_3"/>
    <protectedRange sqref="L160 D160:H161 K161:L161 O160:Q161 K162:Q163 B162:I163" name="Rango1_26"/>
    <protectedRange sqref="B160:C160" name="Rango1_1_1_5"/>
    <protectedRange sqref="I160" name="Rango1_1_2_5"/>
    <protectedRange sqref="J160:K160 J161:J163" name="Rango1_1_3_7"/>
    <protectedRange sqref="M160:M161" name="Rango1_1_4_6"/>
    <protectedRange sqref="N160:N161" name="Rango1_1_5_5"/>
    <protectedRange sqref="B161" name="Rango1_1_8_9"/>
    <protectedRange sqref="C161" name="Rango1_1_9_9"/>
    <protectedRange sqref="I161" name="Rango1_1_10_4"/>
    <protectedRange sqref="R160:T163" name="Rango1_27"/>
    <protectedRange sqref="W162:AA166 X160:AA161" name="Rango1_28"/>
    <protectedRange sqref="V162:V163" name="Rango1_1_31"/>
    <protectedRange sqref="V160:V161" name="Rango1_1_6_5"/>
    <protectedRange sqref="AB160:AB163" name="Rango1_1_7_3"/>
    <protectedRange sqref="D164:H164" name="Rango1_21"/>
    <protectedRange sqref="R164:T164" name="Rango1_1_19_1"/>
    <protectedRange sqref="O164" name="Rango1_1_9_4_1"/>
    <protectedRange sqref="B164" name="Rango1_1_21"/>
    <protectedRange sqref="C164" name="Rango1_1_22"/>
    <protectedRange sqref="I164" name="Rango1_1_23"/>
    <protectedRange sqref="J164:M164" name="Rango1_1_24"/>
    <protectedRange sqref="D165:G165" name="Rango1_29"/>
    <protectedRange sqref="J165" name="Rango1_1_3_8"/>
    <protectedRange sqref="R165:T165" name="Rango1_1_19_2"/>
    <protectedRange sqref="K165" name="Rango1_1_9_1_1"/>
    <protectedRange sqref="L165" name="Rango1_1_9_2_1"/>
    <protectedRange sqref="O165" name="Rango1_1_9_4_2"/>
    <protectedRange sqref="I165" name="Rango1_1_11_3"/>
    <protectedRange sqref="M165" name="Rango1_1_20_1"/>
    <protectedRange sqref="D166:G166" name="Rango1_30"/>
    <protectedRange sqref="J166" name="Rango1_1_3_9"/>
    <protectedRange sqref="R166:T166" name="Rango1_1_19_3"/>
    <protectedRange sqref="K166" name="Rango1_1_9_1_2"/>
    <protectedRange sqref="L166" name="Rango1_1_9_2_2"/>
    <protectedRange sqref="O166" name="Rango1_1_9_4_3"/>
    <protectedRange sqref="I166" name="Rango1_1_11_4"/>
    <protectedRange sqref="M166" name="Rango1_1_20_2"/>
    <protectedRange sqref="AB164" name="Rango1_1_26_1"/>
    <protectedRange sqref="AB165" name="Rango1_1_12_3"/>
    <protectedRange sqref="AB166" name="Rango1_1_12_4"/>
    <protectedRange sqref="Q167:T168 N167:O168 J167:K168 D167:H168" name="Rango1_13_2"/>
    <protectedRange sqref="B167:B168" name="Rango1_1_1_1_1"/>
    <protectedRange sqref="C167:C168" name="Rango1_1_2_2_1"/>
    <protectedRange sqref="I167:I168" name="Rango1_1_3_2_1"/>
    <protectedRange sqref="M167:M168" name="Rango1_1_5_2_1"/>
    <protectedRange sqref="X167:AA168 V167:V168" name="Rango1_15_2"/>
    <protectedRange sqref="AB167:AB168" name="Rango1_16_2"/>
    <protectedRange sqref="D169:H180 Q169:T180 N169:O180 J169:K180" name="Rango1_13_3"/>
    <protectedRange sqref="I178:I180 I176 B169:B180" name="Rango1_1_1_1_2"/>
    <protectedRange sqref="C169:C180" name="Rango1_1_2_2_2"/>
    <protectedRange sqref="I177 I169:I175" name="Rango1_1_4_2_1"/>
    <protectedRange sqref="X169:AA180 V169:V180" name="Rango1_15_3"/>
    <protectedRange sqref="AB169:AB180" name="Rango1_16_3"/>
  </protectedRanges>
  <autoFilter ref="B3:AD180"/>
  <mergeCells count="2">
    <mergeCell ref="C2:E2"/>
    <mergeCell ref="F2:AC2"/>
  </mergeCells>
  <conditionalFormatting sqref="V162:V163 V4:V10 V132">
    <cfRule type="expression" dxfId="10" priority="11">
      <formula>IF(J4="DOCUMENTO FISICO Ó DIGITAL",0,1)</formula>
    </cfRule>
  </conditionalFormatting>
  <conditionalFormatting sqref="U4:U180">
    <cfRule type="expression" dxfId="9" priority="10">
      <formula>IF(K4="DOCUMENTO FISICO Ó DIGITAL",0,1)</formula>
    </cfRule>
  </conditionalFormatting>
  <conditionalFormatting sqref="V11">
    <cfRule type="expression" dxfId="8" priority="9">
      <formula>IF(J11="DOCUMENTO FISICO Ó DIGITAL",0,1)</formula>
    </cfRule>
  </conditionalFormatting>
  <conditionalFormatting sqref="V12">
    <cfRule type="expression" dxfId="7" priority="8">
      <formula>IF(J12="DOCUMENTO FISICO Ó DIGITAL",0,1)</formula>
    </cfRule>
  </conditionalFormatting>
  <conditionalFormatting sqref="V148:V152 V135:V146">
    <cfRule type="expression" dxfId="6" priority="7">
      <formula>IF(J135="DOCUMENTO FISICO Ó DIGITAL",0,1)</formula>
    </cfRule>
  </conditionalFormatting>
  <conditionalFormatting sqref="V134">
    <cfRule type="expression" dxfId="5" priority="6">
      <formula>IF(J134="DOCUMENTO FISICO Ó DIGITAL",0,1)</formula>
    </cfRule>
  </conditionalFormatting>
  <conditionalFormatting sqref="V157">
    <cfRule type="expression" dxfId="4" priority="5">
      <formula>IF(J157="DOCUMENTO FISICO Ó DIGITAL",0,1)</formula>
    </cfRule>
  </conditionalFormatting>
  <conditionalFormatting sqref="V158">
    <cfRule type="expression" dxfId="3" priority="4">
      <formula>IF(J158="DOCUMENTO FISICO Ó DIGITAL",0,1)</formula>
    </cfRule>
  </conditionalFormatting>
  <conditionalFormatting sqref="V159">
    <cfRule type="expression" dxfId="2" priority="3">
      <formula>IF(J159="DOCUMENTO FISICO Ó DIGITAL",0,1)</formula>
    </cfRule>
  </conditionalFormatting>
  <conditionalFormatting sqref="V160">
    <cfRule type="expression" dxfId="1" priority="2">
      <formula>IF(J160="DOCUMENTO FISICO Ó DIGITAL",0,1)</formula>
    </cfRule>
  </conditionalFormatting>
  <conditionalFormatting sqref="V161">
    <cfRule type="expression" dxfId="0" priority="1">
      <formula>IF(J161="DOCUMENTO FISICO Ó DIGITAL",0,1)</formula>
    </cfRule>
  </conditionalFormatting>
  <dataValidations count="3">
    <dataValidation type="list" allowBlank="1" showInputMessage="1" showErrorMessage="1" sqref="Z25:Z33 Z133:Z146 Z148:Z153 Z4:Z12 Z160:Z166 Z42 Z14 Z16:Z22">
      <formula1>"Total, Parcial"</formula1>
    </dataValidation>
    <dataValidation errorStyle="warning" allowBlank="1" showInputMessage="1" showErrorMessage="1" error="¿Ninguna de la opciones de la lista se ajustan?" sqref="O6"/>
    <dataValidation allowBlank="1" showInputMessage="1" showErrorMessage="1" error="La fecha debe estar entre el 1980 y 2018" sqref="O10:O12 O7 O99:O100 O109:O110 O120:O121 O115:O116 N133:N163 N167:N180 N4:N123"/>
  </dataValidations>
  <printOptions horizontalCentered="1"/>
  <pageMargins left="0.31496062992125984" right="0.31496062992125984" top="0.35433070866141736" bottom="0.35433070866141736" header="0.31496062992125984" footer="0.31496062992125984"/>
  <pageSetup scale="15" orientation="landscape" r:id="rId1"/>
  <headerFooter>
    <oddFooter>&amp;LMC-F-028 V.2</oddFooter>
  </headerFooter>
  <drawing r:id="rId2"/>
  <legacyDrawing r:id="rId3"/>
  <controls>
    <mc:AlternateContent xmlns:mc="http://schemas.openxmlformats.org/markup-compatibility/2006">
      <mc:Choice Requires="x14">
        <control shapeId="2052" r:id="rId4" name="CommandButton4">
          <controlPr defaultSize="0" autoLine="0" r:id="rId5">
            <anchor moveWithCells="1">
              <from>
                <xdr:col>7</xdr:col>
                <xdr:colOff>0</xdr:colOff>
                <xdr:row>3</xdr:row>
                <xdr:rowOff>0</xdr:rowOff>
              </from>
              <to>
                <xdr:col>7</xdr:col>
                <xdr:colOff>990600</xdr:colOff>
                <xdr:row>3</xdr:row>
                <xdr:rowOff>266700</xdr:rowOff>
              </to>
            </anchor>
          </controlPr>
        </control>
      </mc:Choice>
      <mc:Fallback>
        <control shapeId="2052" r:id="rId4" name="CommandButton4"/>
      </mc:Fallback>
    </mc:AlternateContent>
    <mc:AlternateContent xmlns:mc="http://schemas.openxmlformats.org/markup-compatibility/2006">
      <mc:Choice Requires="x14">
        <control shapeId="2051" r:id="rId6" name="CommandButton3">
          <controlPr autoLine="0" r:id="rId7">
            <anchor moveWithCells="1">
              <from>
                <xdr:col>16</xdr:col>
                <xdr:colOff>0</xdr:colOff>
                <xdr:row>3</xdr:row>
                <xdr:rowOff>0</xdr:rowOff>
              </from>
              <to>
                <xdr:col>16</xdr:col>
                <xdr:colOff>914400</xdr:colOff>
                <xdr:row>3</xdr:row>
                <xdr:rowOff>314325</xdr:rowOff>
              </to>
            </anchor>
          </controlPr>
        </control>
      </mc:Choice>
      <mc:Fallback>
        <control shapeId="2051" r:id="rId6" name="CommandButton3"/>
      </mc:Fallback>
    </mc:AlternateContent>
    <mc:AlternateContent xmlns:mc="http://schemas.openxmlformats.org/markup-compatibility/2006">
      <mc:Choice Requires="x14">
        <control shapeId="2050" r:id="rId8" name="CommandButton2">
          <controlPr defaultSize="0" autoLine="0" r:id="rId9">
            <anchor moveWithCells="1">
              <from>
                <xdr:col>15</xdr:col>
                <xdr:colOff>0</xdr:colOff>
                <xdr:row>3</xdr:row>
                <xdr:rowOff>0</xdr:rowOff>
              </from>
              <to>
                <xdr:col>15</xdr:col>
                <xdr:colOff>1343025</xdr:colOff>
                <xdr:row>3</xdr:row>
                <xdr:rowOff>295275</xdr:rowOff>
              </to>
            </anchor>
          </controlPr>
        </control>
      </mc:Choice>
      <mc:Fallback>
        <control shapeId="2050" r:id="rId8" name="CommandButton2"/>
      </mc:Fallback>
    </mc:AlternateContent>
    <mc:AlternateContent xmlns:mc="http://schemas.openxmlformats.org/markup-compatibility/2006">
      <mc:Choice Requires="x14">
        <control shapeId="2049" r:id="rId10" name="CommandButton1">
          <controlPr autoLine="0" r:id="rId11">
            <anchor moveWithCells="1">
              <from>
                <xdr:col>11</xdr:col>
                <xdr:colOff>0</xdr:colOff>
                <xdr:row>3</xdr:row>
                <xdr:rowOff>0</xdr:rowOff>
              </from>
              <to>
                <xdr:col>11</xdr:col>
                <xdr:colOff>914400</xdr:colOff>
                <xdr:row>3</xdr:row>
                <xdr:rowOff>304800</xdr:rowOff>
              </to>
            </anchor>
          </controlPr>
        </control>
      </mc:Choice>
      <mc:Fallback>
        <control shapeId="2049" r:id="rId10"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H146"/>
  <sheetViews>
    <sheetView showGridLines="0" tabSelected="1" topLeftCell="A2" zoomScale="90" zoomScaleNormal="90" zoomScaleSheetLayoutView="50" workbookViewId="0">
      <selection activeCell="B3" sqref="B3:C3"/>
    </sheetView>
  </sheetViews>
  <sheetFormatPr baseColWidth="10" defaultRowHeight="15" x14ac:dyDescent="0.25"/>
  <cols>
    <col min="1" max="1" width="2.140625" customWidth="1"/>
    <col min="2" max="2" width="45.140625" customWidth="1"/>
    <col min="3" max="3" width="23.7109375" customWidth="1"/>
    <col min="4" max="4" width="67.140625" customWidth="1"/>
    <col min="5" max="5" width="20" customWidth="1"/>
    <col min="6" max="6" width="18.42578125" customWidth="1"/>
    <col min="7" max="7" width="32.5703125" customWidth="1"/>
    <col min="8" max="8" width="44.42578125" customWidth="1"/>
  </cols>
  <sheetData>
    <row r="1" spans="2:8" hidden="1" x14ac:dyDescent="0.25"/>
    <row r="2" spans="2:8" ht="66" customHeight="1" x14ac:dyDescent="0.25">
      <c r="B2" s="26" t="s">
        <v>330</v>
      </c>
      <c r="C2" s="26"/>
      <c r="D2" s="26"/>
      <c r="E2" s="26"/>
      <c r="F2" s="26"/>
      <c r="G2" s="26"/>
      <c r="H2" s="26"/>
    </row>
    <row r="3" spans="2:8" ht="21" x14ac:dyDescent="0.35">
      <c r="B3" s="27" t="s">
        <v>851</v>
      </c>
      <c r="C3" s="27"/>
      <c r="D3" s="5"/>
      <c r="E3" s="5"/>
      <c r="F3" s="5"/>
      <c r="G3" s="5"/>
      <c r="H3" s="5"/>
    </row>
    <row r="4" spans="2:8" ht="45" x14ac:dyDescent="0.25">
      <c r="B4" s="2" t="s">
        <v>2</v>
      </c>
      <c r="C4" s="4" t="s">
        <v>331</v>
      </c>
      <c r="D4" s="2" t="s">
        <v>3</v>
      </c>
      <c r="E4" s="4" t="s">
        <v>1</v>
      </c>
      <c r="F4" s="4" t="s">
        <v>0</v>
      </c>
      <c r="G4" s="4" t="s">
        <v>329</v>
      </c>
      <c r="H4" s="4" t="s">
        <v>4</v>
      </c>
    </row>
    <row r="5" spans="2:8" ht="60" x14ac:dyDescent="0.25">
      <c r="B5" s="3" t="s">
        <v>536</v>
      </c>
      <c r="C5" s="3" t="s">
        <v>12</v>
      </c>
      <c r="D5" s="3" t="s">
        <v>611</v>
      </c>
      <c r="E5" s="3" t="s">
        <v>8</v>
      </c>
      <c r="F5" s="3" t="s">
        <v>5</v>
      </c>
      <c r="G5" s="1" t="s">
        <v>692</v>
      </c>
      <c r="H5" s="3" t="s">
        <v>716</v>
      </c>
    </row>
    <row r="6" spans="2:8" ht="75" x14ac:dyDescent="0.25">
      <c r="B6" s="3" t="s">
        <v>537</v>
      </c>
      <c r="C6" s="3" t="s">
        <v>12</v>
      </c>
      <c r="D6" s="3" t="s">
        <v>612</v>
      </c>
      <c r="E6" s="3" t="s">
        <v>8</v>
      </c>
      <c r="F6" s="3" t="s">
        <v>5</v>
      </c>
      <c r="G6" s="1" t="s">
        <v>692</v>
      </c>
      <c r="H6" s="3" t="s">
        <v>717</v>
      </c>
    </row>
    <row r="7" spans="2:8" ht="45" x14ac:dyDescent="0.25">
      <c r="B7" s="3" t="s">
        <v>538</v>
      </c>
      <c r="C7" s="3" t="s">
        <v>27</v>
      </c>
      <c r="D7" s="3" t="s">
        <v>613</v>
      </c>
      <c r="E7" s="3" t="s">
        <v>8</v>
      </c>
      <c r="F7" s="3" t="s">
        <v>5</v>
      </c>
      <c r="G7" s="1" t="s">
        <v>692</v>
      </c>
      <c r="H7" s="3" t="s">
        <v>718</v>
      </c>
    </row>
    <row r="8" spans="2:8" ht="45" x14ac:dyDescent="0.25">
      <c r="B8" s="3" t="s">
        <v>539</v>
      </c>
      <c r="C8" s="3" t="s">
        <v>27</v>
      </c>
      <c r="D8" s="3" t="s">
        <v>614</v>
      </c>
      <c r="E8" s="3" t="s">
        <v>8</v>
      </c>
      <c r="F8" s="3" t="s">
        <v>5</v>
      </c>
      <c r="G8" s="1" t="s">
        <v>692</v>
      </c>
      <c r="H8" s="3" t="s">
        <v>718</v>
      </c>
    </row>
    <row r="9" spans="2:8" ht="45" x14ac:dyDescent="0.25">
      <c r="B9" s="3" t="s">
        <v>540</v>
      </c>
      <c r="C9" s="3" t="s">
        <v>27</v>
      </c>
      <c r="D9" s="3" t="s">
        <v>615</v>
      </c>
      <c r="E9" s="3" t="s">
        <v>8</v>
      </c>
      <c r="F9" s="3" t="s">
        <v>5</v>
      </c>
      <c r="G9" s="1" t="s">
        <v>692</v>
      </c>
      <c r="H9" s="3" t="s">
        <v>718</v>
      </c>
    </row>
    <row r="10" spans="2:8" ht="45" x14ac:dyDescent="0.25">
      <c r="B10" s="3" t="s">
        <v>541</v>
      </c>
      <c r="C10" s="3" t="s">
        <v>27</v>
      </c>
      <c r="D10" s="3" t="s">
        <v>616</v>
      </c>
      <c r="E10" s="3" t="s">
        <v>8</v>
      </c>
      <c r="F10" s="3" t="s">
        <v>5</v>
      </c>
      <c r="G10" s="1" t="s">
        <v>692</v>
      </c>
      <c r="H10" s="3" t="s">
        <v>718</v>
      </c>
    </row>
    <row r="11" spans="2:8" ht="45" x14ac:dyDescent="0.25">
      <c r="B11" s="3" t="s">
        <v>542</v>
      </c>
      <c r="C11" s="3" t="s">
        <v>27</v>
      </c>
      <c r="D11" s="3" t="s">
        <v>617</v>
      </c>
      <c r="E11" s="3" t="s">
        <v>8</v>
      </c>
      <c r="F11" s="3" t="s">
        <v>5</v>
      </c>
      <c r="G11" s="1" t="s">
        <v>692</v>
      </c>
      <c r="H11" s="3" t="s">
        <v>718</v>
      </c>
    </row>
    <row r="12" spans="2:8" ht="30" x14ac:dyDescent="0.25">
      <c r="B12" s="3" t="s">
        <v>543</v>
      </c>
      <c r="C12" s="3" t="s">
        <v>27</v>
      </c>
      <c r="D12" s="3" t="s">
        <v>618</v>
      </c>
      <c r="E12" s="3" t="s">
        <v>8</v>
      </c>
      <c r="F12" s="3" t="s">
        <v>5</v>
      </c>
      <c r="G12" s="1" t="s">
        <v>693</v>
      </c>
      <c r="H12" s="3" t="s">
        <v>719</v>
      </c>
    </row>
    <row r="13" spans="2:8" ht="45" x14ac:dyDescent="0.25">
      <c r="B13" s="3" t="s">
        <v>544</v>
      </c>
      <c r="C13" s="3" t="s">
        <v>27</v>
      </c>
      <c r="D13" s="3" t="s">
        <v>619</v>
      </c>
      <c r="E13" s="3" t="s">
        <v>8</v>
      </c>
      <c r="F13" s="3" t="s">
        <v>5</v>
      </c>
      <c r="G13" s="1" t="s">
        <v>692</v>
      </c>
      <c r="H13" s="3" t="s">
        <v>719</v>
      </c>
    </row>
    <row r="14" spans="2:8" ht="105" x14ac:dyDescent="0.25">
      <c r="B14" s="3" t="s">
        <v>818</v>
      </c>
      <c r="C14" s="3" t="s">
        <v>534</v>
      </c>
      <c r="D14" s="3" t="s">
        <v>620</v>
      </c>
      <c r="E14" s="3" t="s">
        <v>8</v>
      </c>
      <c r="F14" s="3" t="s">
        <v>5</v>
      </c>
      <c r="G14" s="1" t="s">
        <v>692</v>
      </c>
      <c r="H14" s="3" t="s">
        <v>720</v>
      </c>
    </row>
    <row r="15" spans="2:8" ht="45" x14ac:dyDescent="0.25">
      <c r="B15" s="3" t="s">
        <v>819</v>
      </c>
      <c r="C15" s="3" t="s">
        <v>51</v>
      </c>
      <c r="D15" s="3" t="s">
        <v>621</v>
      </c>
      <c r="E15" s="3" t="s">
        <v>8</v>
      </c>
      <c r="F15" s="3" t="s">
        <v>5</v>
      </c>
      <c r="G15" s="1" t="s">
        <v>692</v>
      </c>
      <c r="H15" s="3" t="s">
        <v>721</v>
      </c>
    </row>
    <row r="16" spans="2:8" ht="75" x14ac:dyDescent="0.25">
      <c r="B16" s="3" t="s">
        <v>545</v>
      </c>
      <c r="C16" s="3" t="s">
        <v>27</v>
      </c>
      <c r="D16" s="3" t="s">
        <v>622</v>
      </c>
      <c r="E16" s="3" t="s">
        <v>8</v>
      </c>
      <c r="F16" s="3" t="s">
        <v>5</v>
      </c>
      <c r="G16" s="1" t="s">
        <v>692</v>
      </c>
      <c r="H16" s="1" t="s">
        <v>178</v>
      </c>
    </row>
    <row r="17" spans="2:8" ht="90" x14ac:dyDescent="0.25">
      <c r="B17" s="3" t="s">
        <v>820</v>
      </c>
      <c r="C17" s="3" t="s">
        <v>607</v>
      </c>
      <c r="D17" s="3" t="s">
        <v>623</v>
      </c>
      <c r="E17" s="3" t="s">
        <v>8</v>
      </c>
      <c r="F17" s="3" t="s">
        <v>5</v>
      </c>
      <c r="G17" s="1" t="s">
        <v>692</v>
      </c>
      <c r="H17" s="1" t="s">
        <v>717</v>
      </c>
    </row>
    <row r="18" spans="2:8" ht="105" x14ac:dyDescent="0.25">
      <c r="B18" s="3" t="s">
        <v>819</v>
      </c>
      <c r="C18" s="3" t="s">
        <v>51</v>
      </c>
      <c r="D18" s="3" t="s">
        <v>761</v>
      </c>
      <c r="E18" s="3" t="s">
        <v>8</v>
      </c>
      <c r="F18" s="3" t="s">
        <v>5</v>
      </c>
      <c r="G18" s="1" t="s">
        <v>694</v>
      </c>
      <c r="H18" s="1" t="s">
        <v>722</v>
      </c>
    </row>
    <row r="19" spans="2:8" ht="60" x14ac:dyDescent="0.25">
      <c r="B19" s="3" t="s">
        <v>546</v>
      </c>
      <c r="C19" s="3" t="s">
        <v>533</v>
      </c>
      <c r="D19" s="3" t="s">
        <v>762</v>
      </c>
      <c r="E19" s="3" t="s">
        <v>8</v>
      </c>
      <c r="F19" s="3" t="s">
        <v>5</v>
      </c>
      <c r="G19" s="1" t="s">
        <v>695</v>
      </c>
      <c r="H19" s="1" t="s">
        <v>723</v>
      </c>
    </row>
    <row r="20" spans="2:8" ht="60" x14ac:dyDescent="0.25">
      <c r="B20" s="3" t="s">
        <v>547</v>
      </c>
      <c r="C20" s="3" t="s">
        <v>533</v>
      </c>
      <c r="D20" s="3" t="s">
        <v>762</v>
      </c>
      <c r="E20" s="3" t="s">
        <v>8</v>
      </c>
      <c r="F20" s="3" t="s">
        <v>5</v>
      </c>
      <c r="G20" s="1" t="s">
        <v>695</v>
      </c>
      <c r="H20" s="1" t="s">
        <v>724</v>
      </c>
    </row>
    <row r="21" spans="2:8" ht="60" x14ac:dyDescent="0.25">
      <c r="B21" s="3" t="s">
        <v>548</v>
      </c>
      <c r="C21" s="3" t="s">
        <v>533</v>
      </c>
      <c r="D21" s="3" t="s">
        <v>762</v>
      </c>
      <c r="E21" s="3" t="s">
        <v>8</v>
      </c>
      <c r="F21" s="3" t="s">
        <v>5</v>
      </c>
      <c r="G21" s="1" t="s">
        <v>695</v>
      </c>
      <c r="H21" s="1" t="s">
        <v>724</v>
      </c>
    </row>
    <row r="22" spans="2:8" ht="45" x14ac:dyDescent="0.25">
      <c r="B22" s="3" t="s">
        <v>549</v>
      </c>
      <c r="C22" s="3" t="s">
        <v>89</v>
      </c>
      <c r="D22" s="3" t="s">
        <v>624</v>
      </c>
      <c r="E22" s="3" t="s">
        <v>8</v>
      </c>
      <c r="F22" s="3" t="s">
        <v>5</v>
      </c>
      <c r="G22" s="1" t="s">
        <v>692</v>
      </c>
      <c r="H22" s="1" t="s">
        <v>725</v>
      </c>
    </row>
    <row r="23" spans="2:8" ht="45" x14ac:dyDescent="0.25">
      <c r="B23" s="3" t="s">
        <v>550</v>
      </c>
      <c r="C23" s="3" t="s">
        <v>89</v>
      </c>
      <c r="D23" s="3" t="s">
        <v>625</v>
      </c>
      <c r="E23" s="3" t="s">
        <v>8</v>
      </c>
      <c r="F23" s="3" t="s">
        <v>5</v>
      </c>
      <c r="G23" s="1" t="s">
        <v>692</v>
      </c>
      <c r="H23" s="1" t="s">
        <v>726</v>
      </c>
    </row>
    <row r="24" spans="2:8" ht="45" x14ac:dyDescent="0.25">
      <c r="B24" s="3" t="s">
        <v>551</v>
      </c>
      <c r="C24" s="3" t="s">
        <v>89</v>
      </c>
      <c r="D24" s="3" t="s">
        <v>626</v>
      </c>
      <c r="E24" s="3" t="s">
        <v>8</v>
      </c>
      <c r="F24" s="3" t="s">
        <v>5</v>
      </c>
      <c r="G24" s="1" t="s">
        <v>692</v>
      </c>
      <c r="H24" s="1" t="s">
        <v>727</v>
      </c>
    </row>
    <row r="25" spans="2:8" ht="60" x14ac:dyDescent="0.25">
      <c r="B25" s="3" t="s">
        <v>552</v>
      </c>
      <c r="C25" s="3" t="s">
        <v>89</v>
      </c>
      <c r="D25" s="3" t="s">
        <v>627</v>
      </c>
      <c r="E25" s="3" t="s">
        <v>8</v>
      </c>
      <c r="F25" s="3" t="s">
        <v>5</v>
      </c>
      <c r="G25" s="1" t="s">
        <v>692</v>
      </c>
      <c r="H25" s="1" t="s">
        <v>719</v>
      </c>
    </row>
    <row r="26" spans="2:8" ht="60" x14ac:dyDescent="0.25">
      <c r="B26" s="3" t="s">
        <v>553</v>
      </c>
      <c r="C26" s="3" t="s">
        <v>89</v>
      </c>
      <c r="D26" s="3" t="s">
        <v>628</v>
      </c>
      <c r="E26" s="3" t="s">
        <v>8</v>
      </c>
      <c r="F26" s="3" t="s">
        <v>5</v>
      </c>
      <c r="G26" s="1" t="s">
        <v>692</v>
      </c>
      <c r="H26" s="1" t="s">
        <v>719</v>
      </c>
    </row>
    <row r="27" spans="2:8" ht="60" x14ac:dyDescent="0.25">
      <c r="B27" s="3" t="s">
        <v>554</v>
      </c>
      <c r="C27" s="3" t="s">
        <v>89</v>
      </c>
      <c r="D27" s="3" t="s">
        <v>629</v>
      </c>
      <c r="E27" s="3" t="s">
        <v>8</v>
      </c>
      <c r="F27" s="3" t="s">
        <v>5</v>
      </c>
      <c r="G27" s="1" t="s">
        <v>692</v>
      </c>
      <c r="H27" s="1" t="s">
        <v>719</v>
      </c>
    </row>
    <row r="28" spans="2:8" ht="45" x14ac:dyDescent="0.25">
      <c r="B28" s="3" t="s">
        <v>555</v>
      </c>
      <c r="C28" s="3" t="s">
        <v>89</v>
      </c>
      <c r="D28" s="3" t="s">
        <v>630</v>
      </c>
      <c r="E28" s="3" t="s">
        <v>8</v>
      </c>
      <c r="F28" s="3" t="s">
        <v>5</v>
      </c>
      <c r="G28" s="1" t="s">
        <v>692</v>
      </c>
      <c r="H28" s="1" t="s">
        <v>719</v>
      </c>
    </row>
    <row r="29" spans="2:8" ht="219" customHeight="1" x14ac:dyDescent="0.25">
      <c r="B29" s="3" t="s">
        <v>556</v>
      </c>
      <c r="C29" s="3" t="s">
        <v>51</v>
      </c>
      <c r="D29" s="3" t="s">
        <v>631</v>
      </c>
      <c r="E29" s="3" t="s">
        <v>8</v>
      </c>
      <c r="F29" s="3" t="s">
        <v>5</v>
      </c>
      <c r="G29" s="1" t="s">
        <v>692</v>
      </c>
      <c r="H29" s="1" t="s">
        <v>728</v>
      </c>
    </row>
    <row r="30" spans="2:8" ht="111" customHeight="1" x14ac:dyDescent="0.25">
      <c r="B30" s="3" t="s">
        <v>557</v>
      </c>
      <c r="C30" s="3" t="s">
        <v>10</v>
      </c>
      <c r="D30" s="3" t="s">
        <v>763</v>
      </c>
      <c r="E30" s="3" t="s">
        <v>8</v>
      </c>
      <c r="F30" s="3" t="s">
        <v>5</v>
      </c>
      <c r="G30" s="1" t="s">
        <v>692</v>
      </c>
      <c r="H30" s="1" t="s">
        <v>717</v>
      </c>
    </row>
    <row r="31" spans="2:8" ht="30" x14ac:dyDescent="0.25">
      <c r="B31" s="3" t="s">
        <v>558</v>
      </c>
      <c r="C31" s="3" t="s">
        <v>10</v>
      </c>
      <c r="D31" s="3" t="s">
        <v>632</v>
      </c>
      <c r="E31" s="3" t="s">
        <v>8</v>
      </c>
      <c r="F31" s="3" t="s">
        <v>5</v>
      </c>
      <c r="G31" s="1" t="s">
        <v>692</v>
      </c>
      <c r="H31" s="1" t="s">
        <v>729</v>
      </c>
    </row>
    <row r="32" spans="2:8" ht="60" x14ac:dyDescent="0.25">
      <c r="B32" s="3" t="s">
        <v>532</v>
      </c>
      <c r="C32" s="3" t="s">
        <v>532</v>
      </c>
      <c r="D32" s="3" t="s">
        <v>633</v>
      </c>
      <c r="E32" s="3" t="s">
        <v>8</v>
      </c>
      <c r="F32" s="3" t="s">
        <v>5</v>
      </c>
      <c r="G32" s="1" t="s">
        <v>693</v>
      </c>
      <c r="H32" s="1" t="s">
        <v>730</v>
      </c>
    </row>
    <row r="33" spans="2:8" ht="90" x14ac:dyDescent="0.25">
      <c r="B33" s="3" t="s">
        <v>559</v>
      </c>
      <c r="C33" s="3" t="s">
        <v>89</v>
      </c>
      <c r="D33" s="3" t="s">
        <v>764</v>
      </c>
      <c r="E33" s="3" t="s">
        <v>8</v>
      </c>
      <c r="F33" s="3" t="s">
        <v>5</v>
      </c>
      <c r="G33" s="1" t="s">
        <v>692</v>
      </c>
      <c r="H33" s="1" t="s">
        <v>731</v>
      </c>
    </row>
    <row r="34" spans="2:8" ht="75" x14ac:dyDescent="0.25">
      <c r="B34" s="3" t="s">
        <v>560</v>
      </c>
      <c r="C34" s="3" t="s">
        <v>89</v>
      </c>
      <c r="D34" s="3" t="s">
        <v>634</v>
      </c>
      <c r="E34" s="3" t="s">
        <v>8</v>
      </c>
      <c r="F34" s="3" t="s">
        <v>5</v>
      </c>
      <c r="G34" s="1" t="s">
        <v>692</v>
      </c>
      <c r="H34" s="1" t="s">
        <v>731</v>
      </c>
    </row>
    <row r="35" spans="2:8" ht="75" x14ac:dyDescent="0.25">
      <c r="B35" s="3" t="s">
        <v>561</v>
      </c>
      <c r="C35" s="3" t="s">
        <v>89</v>
      </c>
      <c r="D35" s="3" t="s">
        <v>765</v>
      </c>
      <c r="E35" s="3" t="s">
        <v>8</v>
      </c>
      <c r="F35" s="3" t="s">
        <v>5</v>
      </c>
      <c r="G35" s="1" t="s">
        <v>692</v>
      </c>
      <c r="H35" s="1" t="s">
        <v>731</v>
      </c>
    </row>
    <row r="36" spans="2:8" ht="45" x14ac:dyDescent="0.25">
      <c r="B36" s="3" t="s">
        <v>557</v>
      </c>
      <c r="C36" s="3" t="s">
        <v>10</v>
      </c>
      <c r="D36" s="3" t="s">
        <v>635</v>
      </c>
      <c r="E36" s="3" t="s">
        <v>8</v>
      </c>
      <c r="F36" s="3" t="s">
        <v>5</v>
      </c>
      <c r="G36" s="1" t="s">
        <v>692</v>
      </c>
      <c r="H36" s="1" t="s">
        <v>719</v>
      </c>
    </row>
    <row r="37" spans="2:8" ht="81" customHeight="1" x14ac:dyDescent="0.25">
      <c r="B37" s="3" t="s">
        <v>562</v>
      </c>
      <c r="C37" s="3" t="s">
        <v>58</v>
      </c>
      <c r="D37" s="3" t="s">
        <v>636</v>
      </c>
      <c r="E37" s="3" t="s">
        <v>8</v>
      </c>
      <c r="F37" s="3" t="s">
        <v>5</v>
      </c>
      <c r="G37" s="1" t="s">
        <v>692</v>
      </c>
      <c r="H37" s="1" t="s">
        <v>732</v>
      </c>
    </row>
    <row r="38" spans="2:8" ht="81" customHeight="1" x14ac:dyDescent="0.25">
      <c r="B38" s="3" t="s">
        <v>563</v>
      </c>
      <c r="C38" s="3" t="s">
        <v>58</v>
      </c>
      <c r="D38" s="3" t="s">
        <v>637</v>
      </c>
      <c r="E38" s="3" t="s">
        <v>8</v>
      </c>
      <c r="F38" s="3" t="s">
        <v>5</v>
      </c>
      <c r="G38" s="1" t="s">
        <v>692</v>
      </c>
      <c r="H38" s="1" t="s">
        <v>717</v>
      </c>
    </row>
    <row r="39" spans="2:8" ht="81.75" customHeight="1" x14ac:dyDescent="0.25">
      <c r="B39" s="3" t="s">
        <v>564</v>
      </c>
      <c r="C39" s="3" t="s">
        <v>53</v>
      </c>
      <c r="D39" s="3" t="s">
        <v>638</v>
      </c>
      <c r="E39" s="3" t="s">
        <v>8</v>
      </c>
      <c r="F39" s="3" t="s">
        <v>5</v>
      </c>
      <c r="G39" s="1" t="s">
        <v>692</v>
      </c>
      <c r="H39" s="1" t="s">
        <v>719</v>
      </c>
    </row>
    <row r="40" spans="2:8" ht="90" x14ac:dyDescent="0.25">
      <c r="B40" s="3" t="s">
        <v>565</v>
      </c>
      <c r="C40" s="3" t="s">
        <v>27</v>
      </c>
      <c r="D40" s="3" t="s">
        <v>639</v>
      </c>
      <c r="E40" s="3" t="s">
        <v>8</v>
      </c>
      <c r="F40" s="3" t="s">
        <v>5</v>
      </c>
      <c r="G40" s="1" t="s">
        <v>696</v>
      </c>
      <c r="H40" s="1" t="s">
        <v>733</v>
      </c>
    </row>
    <row r="41" spans="2:8" ht="64.5" customHeight="1" x14ac:dyDescent="0.25">
      <c r="B41" s="3" t="s">
        <v>229</v>
      </c>
      <c r="C41" s="3" t="s">
        <v>229</v>
      </c>
      <c r="D41" s="3" t="s">
        <v>640</v>
      </c>
      <c r="E41" s="3" t="s">
        <v>8</v>
      </c>
      <c r="F41" s="3" t="s">
        <v>5</v>
      </c>
      <c r="G41" s="1" t="s">
        <v>692</v>
      </c>
      <c r="H41" s="1" t="s">
        <v>719</v>
      </c>
    </row>
    <row r="42" spans="2:8" ht="75" x14ac:dyDescent="0.25">
      <c r="B42" s="3" t="s">
        <v>821</v>
      </c>
      <c r="C42" s="3" t="s">
        <v>12</v>
      </c>
      <c r="D42" s="3" t="s">
        <v>641</v>
      </c>
      <c r="E42" s="3" t="s">
        <v>8</v>
      </c>
      <c r="F42" s="3" t="s">
        <v>5</v>
      </c>
      <c r="G42" s="1" t="s">
        <v>697</v>
      </c>
      <c r="H42" s="1" t="s">
        <v>734</v>
      </c>
    </row>
    <row r="43" spans="2:8" ht="60" x14ac:dyDescent="0.25">
      <c r="B43" s="3" t="s">
        <v>566</v>
      </c>
      <c r="C43" s="3" t="s">
        <v>27</v>
      </c>
      <c r="D43" s="3" t="s">
        <v>642</v>
      </c>
      <c r="E43" s="3" t="s">
        <v>8</v>
      </c>
      <c r="F43" s="3" t="s">
        <v>5</v>
      </c>
      <c r="G43" s="1" t="s">
        <v>693</v>
      </c>
      <c r="H43" s="1" t="s">
        <v>735</v>
      </c>
    </row>
    <row r="44" spans="2:8" ht="45" x14ac:dyDescent="0.25">
      <c r="B44" s="3" t="s">
        <v>557</v>
      </c>
      <c r="C44" s="3" t="s">
        <v>10</v>
      </c>
      <c r="D44" s="3" t="s">
        <v>643</v>
      </c>
      <c r="E44" s="3" t="s">
        <v>8</v>
      </c>
      <c r="F44" s="3" t="s">
        <v>5</v>
      </c>
      <c r="G44" s="1" t="s">
        <v>698</v>
      </c>
      <c r="H44" s="1" t="s">
        <v>736</v>
      </c>
    </row>
    <row r="45" spans="2:8" ht="60" x14ac:dyDescent="0.25">
      <c r="B45" s="3" t="s">
        <v>567</v>
      </c>
      <c r="C45" s="3" t="s">
        <v>27</v>
      </c>
      <c r="D45" s="3" t="s">
        <v>644</v>
      </c>
      <c r="E45" s="3" t="s">
        <v>8</v>
      </c>
      <c r="F45" s="3" t="s">
        <v>5</v>
      </c>
      <c r="G45" s="1" t="s">
        <v>693</v>
      </c>
      <c r="H45" s="1" t="s">
        <v>737</v>
      </c>
    </row>
    <row r="46" spans="2:8" ht="90" x14ac:dyDescent="0.25">
      <c r="B46" s="3" t="s">
        <v>568</v>
      </c>
      <c r="C46" s="3" t="s">
        <v>27</v>
      </c>
      <c r="D46" s="3" t="s">
        <v>645</v>
      </c>
      <c r="E46" s="3" t="s">
        <v>8</v>
      </c>
      <c r="F46" s="3" t="s">
        <v>5</v>
      </c>
      <c r="G46" s="1" t="s">
        <v>692</v>
      </c>
      <c r="H46" s="1" t="s">
        <v>737</v>
      </c>
    </row>
    <row r="47" spans="2:8" ht="75" x14ac:dyDescent="0.25">
      <c r="B47" s="3" t="s">
        <v>569</v>
      </c>
      <c r="C47" s="3" t="s">
        <v>27</v>
      </c>
      <c r="D47" s="3" t="s">
        <v>646</v>
      </c>
      <c r="E47" s="3" t="s">
        <v>8</v>
      </c>
      <c r="F47" s="3" t="s">
        <v>5</v>
      </c>
      <c r="G47" s="1" t="s">
        <v>692</v>
      </c>
      <c r="H47" s="1" t="s">
        <v>737</v>
      </c>
    </row>
    <row r="48" spans="2:8" ht="60" x14ac:dyDescent="0.25">
      <c r="B48" s="3" t="s">
        <v>570</v>
      </c>
      <c r="C48" s="3" t="s">
        <v>27</v>
      </c>
      <c r="D48" s="3" t="s">
        <v>647</v>
      </c>
      <c r="E48" s="3" t="s">
        <v>8</v>
      </c>
      <c r="F48" s="3" t="s">
        <v>5</v>
      </c>
      <c r="G48" s="1" t="s">
        <v>693</v>
      </c>
      <c r="H48" s="1" t="s">
        <v>738</v>
      </c>
    </row>
    <row r="49" spans="2:8" ht="75" x14ac:dyDescent="0.25">
      <c r="B49" s="3" t="s">
        <v>571</v>
      </c>
      <c r="C49" s="3" t="s">
        <v>27</v>
      </c>
      <c r="D49" s="3" t="s">
        <v>648</v>
      </c>
      <c r="E49" s="3" t="s">
        <v>8</v>
      </c>
      <c r="F49" s="3" t="s">
        <v>5</v>
      </c>
      <c r="G49" s="1" t="s">
        <v>693</v>
      </c>
      <c r="H49" s="1" t="s">
        <v>738</v>
      </c>
    </row>
    <row r="50" spans="2:8" ht="60" x14ac:dyDescent="0.25">
      <c r="B50" s="3" t="s">
        <v>572</v>
      </c>
      <c r="C50" s="3" t="s">
        <v>27</v>
      </c>
      <c r="D50" s="3" t="s">
        <v>649</v>
      </c>
      <c r="E50" s="3" t="s">
        <v>8</v>
      </c>
      <c r="F50" s="3" t="s">
        <v>5</v>
      </c>
      <c r="G50" s="1" t="s">
        <v>692</v>
      </c>
      <c r="H50" s="1" t="s">
        <v>739</v>
      </c>
    </row>
    <row r="51" spans="2:8" ht="60" x14ac:dyDescent="0.25">
      <c r="B51" s="3" t="s">
        <v>229</v>
      </c>
      <c r="C51" s="3" t="s">
        <v>229</v>
      </c>
      <c r="D51" s="3" t="s">
        <v>766</v>
      </c>
      <c r="E51" s="3" t="s">
        <v>8</v>
      </c>
      <c r="F51" s="3" t="s">
        <v>5</v>
      </c>
      <c r="G51" s="1" t="s">
        <v>692</v>
      </c>
      <c r="H51" s="1" t="s">
        <v>719</v>
      </c>
    </row>
    <row r="52" spans="2:8" ht="45" x14ac:dyDescent="0.25">
      <c r="B52" s="3" t="s">
        <v>573</v>
      </c>
      <c r="C52" s="3" t="s">
        <v>10</v>
      </c>
      <c r="D52" s="3" t="s">
        <v>767</v>
      </c>
      <c r="E52" s="3" t="s">
        <v>8</v>
      </c>
      <c r="F52" s="3" t="s">
        <v>5</v>
      </c>
      <c r="G52" s="1" t="s">
        <v>699</v>
      </c>
      <c r="H52" s="1" t="s">
        <v>740</v>
      </c>
    </row>
    <row r="53" spans="2:8" ht="90" x14ac:dyDescent="0.25">
      <c r="B53" s="3" t="s">
        <v>822</v>
      </c>
      <c r="C53" s="3" t="s">
        <v>89</v>
      </c>
      <c r="D53" s="3" t="s">
        <v>768</v>
      </c>
      <c r="E53" s="3" t="s">
        <v>8</v>
      </c>
      <c r="F53" s="3" t="s">
        <v>5</v>
      </c>
      <c r="G53" s="1" t="s">
        <v>692</v>
      </c>
      <c r="H53" s="1" t="s">
        <v>731</v>
      </c>
    </row>
    <row r="54" spans="2:8" ht="120" x14ac:dyDescent="0.25">
      <c r="B54" s="3" t="s">
        <v>823</v>
      </c>
      <c r="C54" s="3" t="s">
        <v>28</v>
      </c>
      <c r="D54" s="3" t="s">
        <v>769</v>
      </c>
      <c r="E54" s="3" t="s">
        <v>8</v>
      </c>
      <c r="F54" s="3" t="s">
        <v>5</v>
      </c>
      <c r="G54" s="1" t="s">
        <v>699</v>
      </c>
      <c r="H54" s="1" t="s">
        <v>740</v>
      </c>
    </row>
    <row r="55" spans="2:8" ht="45" x14ac:dyDescent="0.25">
      <c r="B55" s="3" t="s">
        <v>591</v>
      </c>
      <c r="C55" s="3" t="s">
        <v>10</v>
      </c>
      <c r="D55" s="3" t="s">
        <v>650</v>
      </c>
      <c r="E55" s="3" t="s">
        <v>8</v>
      </c>
      <c r="F55" s="3" t="s">
        <v>5</v>
      </c>
      <c r="G55" s="1" t="s">
        <v>692</v>
      </c>
      <c r="H55" s="1" t="s">
        <v>741</v>
      </c>
    </row>
    <row r="56" spans="2:8" ht="45" x14ac:dyDescent="0.25">
      <c r="B56" s="3" t="s">
        <v>824</v>
      </c>
      <c r="C56" s="3" t="s">
        <v>10</v>
      </c>
      <c r="D56" s="3" t="s">
        <v>770</v>
      </c>
      <c r="E56" s="3" t="s">
        <v>8</v>
      </c>
      <c r="F56" s="3" t="s">
        <v>5</v>
      </c>
      <c r="G56" s="1" t="s">
        <v>692</v>
      </c>
      <c r="H56" s="1" t="s">
        <v>742</v>
      </c>
    </row>
    <row r="57" spans="2:8" ht="45" x14ac:dyDescent="0.25">
      <c r="B57" s="3" t="s">
        <v>593</v>
      </c>
      <c r="C57" s="3" t="s">
        <v>10</v>
      </c>
      <c r="D57" s="3" t="s">
        <v>771</v>
      </c>
      <c r="E57" s="3" t="s">
        <v>8</v>
      </c>
      <c r="F57" s="3" t="s">
        <v>5</v>
      </c>
      <c r="G57" s="1" t="s">
        <v>692</v>
      </c>
      <c r="H57" s="1" t="s">
        <v>719</v>
      </c>
    </row>
    <row r="58" spans="2:8" ht="60" x14ac:dyDescent="0.25">
      <c r="B58" s="3" t="s">
        <v>592</v>
      </c>
      <c r="C58" s="3" t="s">
        <v>10</v>
      </c>
      <c r="D58" s="3" t="s">
        <v>772</v>
      </c>
      <c r="E58" s="3" t="s">
        <v>8</v>
      </c>
      <c r="F58" s="3" t="s">
        <v>5</v>
      </c>
      <c r="G58" s="1" t="s">
        <v>692</v>
      </c>
      <c r="H58" s="1" t="s">
        <v>175</v>
      </c>
    </row>
    <row r="59" spans="2:8" ht="60" x14ac:dyDescent="0.25">
      <c r="B59" s="3" t="s">
        <v>825</v>
      </c>
      <c r="C59" s="3" t="s">
        <v>12</v>
      </c>
      <c r="D59" s="3" t="s">
        <v>773</v>
      </c>
      <c r="E59" s="3" t="s">
        <v>8</v>
      </c>
      <c r="F59" s="3" t="s">
        <v>5</v>
      </c>
      <c r="G59" s="1" t="s">
        <v>700</v>
      </c>
      <c r="H59" s="1" t="s">
        <v>719</v>
      </c>
    </row>
    <row r="60" spans="2:8" ht="75" x14ac:dyDescent="0.25">
      <c r="B60" s="3" t="s">
        <v>826</v>
      </c>
      <c r="C60" s="3" t="s">
        <v>12</v>
      </c>
      <c r="D60" s="3" t="s">
        <v>774</v>
      </c>
      <c r="E60" s="3" t="s">
        <v>8</v>
      </c>
      <c r="F60" s="3" t="s">
        <v>5</v>
      </c>
      <c r="G60" s="1" t="s">
        <v>701</v>
      </c>
      <c r="H60" s="1" t="s">
        <v>743</v>
      </c>
    </row>
    <row r="61" spans="2:8" ht="45" x14ac:dyDescent="0.25">
      <c r="B61" s="3" t="s">
        <v>818</v>
      </c>
      <c r="C61" s="3" t="s">
        <v>534</v>
      </c>
      <c r="D61" s="3" t="s">
        <v>775</v>
      </c>
      <c r="E61" s="3" t="s">
        <v>8</v>
      </c>
      <c r="F61" s="3" t="s">
        <v>5</v>
      </c>
      <c r="G61" s="1" t="s">
        <v>702</v>
      </c>
      <c r="H61" s="1" t="s">
        <v>743</v>
      </c>
    </row>
    <row r="62" spans="2:8" ht="45" x14ac:dyDescent="0.25">
      <c r="B62" s="3" t="s">
        <v>557</v>
      </c>
      <c r="C62" s="3" t="s">
        <v>10</v>
      </c>
      <c r="D62" s="3" t="s">
        <v>776</v>
      </c>
      <c r="E62" s="3" t="s">
        <v>8</v>
      </c>
      <c r="F62" s="3" t="s">
        <v>5</v>
      </c>
      <c r="G62" s="1" t="s">
        <v>692</v>
      </c>
      <c r="H62" s="1" t="s">
        <v>724</v>
      </c>
    </row>
    <row r="63" spans="2:8" ht="60" x14ac:dyDescent="0.25">
      <c r="B63" s="3" t="s">
        <v>827</v>
      </c>
      <c r="C63" s="3" t="s">
        <v>10</v>
      </c>
      <c r="D63" s="3" t="s">
        <v>777</v>
      </c>
      <c r="E63" s="3" t="s">
        <v>8</v>
      </c>
      <c r="F63" s="3" t="s">
        <v>5</v>
      </c>
      <c r="G63" s="1" t="s">
        <v>692</v>
      </c>
      <c r="H63" s="1" t="s">
        <v>724</v>
      </c>
    </row>
    <row r="64" spans="2:8" ht="45" x14ac:dyDescent="0.25">
      <c r="B64" s="3" t="s">
        <v>828</v>
      </c>
      <c r="C64" s="3" t="s">
        <v>10</v>
      </c>
      <c r="D64" s="3" t="s">
        <v>778</v>
      </c>
      <c r="E64" s="3" t="s">
        <v>8</v>
      </c>
      <c r="F64" s="3" t="s">
        <v>5</v>
      </c>
      <c r="G64" s="1" t="s">
        <v>692</v>
      </c>
      <c r="H64" s="1" t="s">
        <v>724</v>
      </c>
    </row>
    <row r="65" spans="2:8" ht="60" x14ac:dyDescent="0.25">
      <c r="B65" s="3" t="s">
        <v>829</v>
      </c>
      <c r="C65" s="3" t="s">
        <v>10</v>
      </c>
      <c r="D65" s="3" t="s">
        <v>779</v>
      </c>
      <c r="E65" s="3" t="s">
        <v>8</v>
      </c>
      <c r="F65" s="3" t="s">
        <v>5</v>
      </c>
      <c r="G65" s="1" t="s">
        <v>703</v>
      </c>
      <c r="H65" s="1" t="s">
        <v>744</v>
      </c>
    </row>
    <row r="66" spans="2:8" ht="60" x14ac:dyDescent="0.25">
      <c r="B66" s="3" t="s">
        <v>606</v>
      </c>
      <c r="C66" s="3" t="s">
        <v>10</v>
      </c>
      <c r="D66" s="3" t="s">
        <v>780</v>
      </c>
      <c r="E66" s="3" t="s">
        <v>8</v>
      </c>
      <c r="F66" s="3" t="s">
        <v>5</v>
      </c>
      <c r="G66" s="1" t="s">
        <v>704</v>
      </c>
      <c r="H66" s="1" t="s">
        <v>724</v>
      </c>
    </row>
    <row r="67" spans="2:8" ht="60" x14ac:dyDescent="0.25">
      <c r="B67" s="3" t="s">
        <v>830</v>
      </c>
      <c r="C67" s="3" t="s">
        <v>10</v>
      </c>
      <c r="D67" s="3" t="s">
        <v>781</v>
      </c>
      <c r="E67" s="3" t="s">
        <v>8</v>
      </c>
      <c r="F67" s="3" t="s">
        <v>5</v>
      </c>
      <c r="G67" s="1" t="s">
        <v>692</v>
      </c>
      <c r="H67" s="1" t="s">
        <v>724</v>
      </c>
    </row>
    <row r="68" spans="2:8" ht="60" x14ac:dyDescent="0.25">
      <c r="B68" s="3" t="s">
        <v>606</v>
      </c>
      <c r="C68" s="3" t="s">
        <v>27</v>
      </c>
      <c r="D68" s="3" t="s">
        <v>782</v>
      </c>
      <c r="E68" s="3" t="s">
        <v>8</v>
      </c>
      <c r="F68" s="3" t="s">
        <v>5</v>
      </c>
      <c r="G68" s="1" t="s">
        <v>705</v>
      </c>
      <c r="H68" s="1" t="s">
        <v>745</v>
      </c>
    </row>
    <row r="69" spans="2:8" ht="195" x14ac:dyDescent="0.25">
      <c r="B69" s="3" t="s">
        <v>229</v>
      </c>
      <c r="C69" s="3" t="s">
        <v>229</v>
      </c>
      <c r="D69" s="3" t="s">
        <v>783</v>
      </c>
      <c r="E69" s="3" t="s">
        <v>8</v>
      </c>
      <c r="F69" s="3" t="s">
        <v>5</v>
      </c>
      <c r="G69" s="1" t="s">
        <v>692</v>
      </c>
      <c r="H69" s="1" t="s">
        <v>719</v>
      </c>
    </row>
    <row r="70" spans="2:8" ht="30" x14ac:dyDescent="0.25">
      <c r="B70" s="3" t="s">
        <v>831</v>
      </c>
      <c r="C70" s="3" t="s">
        <v>27</v>
      </c>
      <c r="D70" s="3" t="s">
        <v>784</v>
      </c>
      <c r="E70" s="3" t="s">
        <v>8</v>
      </c>
      <c r="F70" s="3" t="s">
        <v>5</v>
      </c>
      <c r="G70" s="1" t="s">
        <v>692</v>
      </c>
      <c r="H70" s="1" t="s">
        <v>719</v>
      </c>
    </row>
    <row r="71" spans="2:8" ht="150" x14ac:dyDescent="0.25">
      <c r="B71" s="3" t="s">
        <v>832</v>
      </c>
      <c r="C71" s="3" t="s">
        <v>89</v>
      </c>
      <c r="D71" s="3" t="s">
        <v>785</v>
      </c>
      <c r="E71" s="3" t="s">
        <v>8</v>
      </c>
      <c r="F71" s="3" t="s">
        <v>5</v>
      </c>
      <c r="G71" s="1" t="s">
        <v>692</v>
      </c>
      <c r="H71" s="1" t="s">
        <v>719</v>
      </c>
    </row>
    <row r="72" spans="2:8" ht="60" x14ac:dyDescent="0.25">
      <c r="B72" s="3" t="s">
        <v>833</v>
      </c>
      <c r="C72" s="3" t="s">
        <v>608</v>
      </c>
      <c r="D72" s="3" t="s">
        <v>786</v>
      </c>
      <c r="E72" s="3" t="s">
        <v>8</v>
      </c>
      <c r="F72" s="3" t="s">
        <v>5</v>
      </c>
      <c r="G72" s="1" t="s">
        <v>693</v>
      </c>
      <c r="H72" s="1" t="s">
        <v>724</v>
      </c>
    </row>
    <row r="73" spans="2:8" ht="45" x14ac:dyDescent="0.25">
      <c r="B73" s="3" t="s">
        <v>574</v>
      </c>
      <c r="C73" s="3" t="s">
        <v>12</v>
      </c>
      <c r="D73" s="3" t="s">
        <v>651</v>
      </c>
      <c r="E73" s="3" t="s">
        <v>8</v>
      </c>
      <c r="F73" s="3" t="s">
        <v>5</v>
      </c>
      <c r="G73" s="1" t="s">
        <v>693</v>
      </c>
      <c r="H73" s="1" t="s">
        <v>746</v>
      </c>
    </row>
    <row r="74" spans="2:8" ht="30" x14ac:dyDescent="0.25">
      <c r="B74" s="3" t="s">
        <v>575</v>
      </c>
      <c r="C74" s="3" t="s">
        <v>575</v>
      </c>
      <c r="D74" s="3" t="s">
        <v>652</v>
      </c>
      <c r="E74" s="3" t="s">
        <v>8</v>
      </c>
      <c r="F74" s="3" t="s">
        <v>5</v>
      </c>
      <c r="G74" s="1" t="s">
        <v>706</v>
      </c>
      <c r="H74" s="1" t="s">
        <v>291</v>
      </c>
    </row>
    <row r="75" spans="2:8" ht="75" x14ac:dyDescent="0.25">
      <c r="B75" s="3" t="s">
        <v>10</v>
      </c>
      <c r="C75" s="3" t="s">
        <v>10</v>
      </c>
      <c r="D75" s="3" t="s">
        <v>787</v>
      </c>
      <c r="E75" s="3" t="s">
        <v>8</v>
      </c>
      <c r="F75" s="3" t="s">
        <v>5</v>
      </c>
      <c r="G75" s="1" t="s">
        <v>707</v>
      </c>
      <c r="H75" s="1" t="s">
        <v>719</v>
      </c>
    </row>
    <row r="76" spans="2:8" ht="75" x14ac:dyDescent="0.25">
      <c r="B76" s="3" t="s">
        <v>10</v>
      </c>
      <c r="C76" s="3" t="s">
        <v>10</v>
      </c>
      <c r="D76" s="3" t="s">
        <v>787</v>
      </c>
      <c r="E76" s="3" t="s">
        <v>8</v>
      </c>
      <c r="F76" s="3" t="s">
        <v>5</v>
      </c>
      <c r="G76" s="1" t="s">
        <v>707</v>
      </c>
      <c r="H76" s="1" t="s">
        <v>719</v>
      </c>
    </row>
    <row r="77" spans="2:8" ht="75" x14ac:dyDescent="0.25">
      <c r="B77" s="3" t="s">
        <v>576</v>
      </c>
      <c r="C77" s="3" t="s">
        <v>28</v>
      </c>
      <c r="D77" s="3" t="s">
        <v>788</v>
      </c>
      <c r="E77" s="3" t="s">
        <v>8</v>
      </c>
      <c r="F77" s="3" t="s">
        <v>5</v>
      </c>
      <c r="G77" s="1" t="s">
        <v>692</v>
      </c>
      <c r="H77" s="1" t="s">
        <v>719</v>
      </c>
    </row>
    <row r="78" spans="2:8" ht="90" x14ac:dyDescent="0.25">
      <c r="B78" s="3" t="s">
        <v>577</v>
      </c>
      <c r="C78" s="3" t="s">
        <v>10</v>
      </c>
      <c r="D78" s="3" t="s">
        <v>653</v>
      </c>
      <c r="E78" s="3" t="s">
        <v>8</v>
      </c>
      <c r="F78" s="3" t="s">
        <v>5</v>
      </c>
      <c r="G78" s="1" t="s">
        <v>708</v>
      </c>
      <c r="H78" s="1" t="s">
        <v>747</v>
      </c>
    </row>
    <row r="79" spans="2:8" ht="75" x14ac:dyDescent="0.25">
      <c r="B79" s="3" t="s">
        <v>834</v>
      </c>
      <c r="C79" s="3" t="s">
        <v>10</v>
      </c>
      <c r="D79" s="3" t="s">
        <v>789</v>
      </c>
      <c r="E79" s="3" t="s">
        <v>8</v>
      </c>
      <c r="F79" s="3" t="s">
        <v>5</v>
      </c>
      <c r="G79" s="1" t="s">
        <v>709</v>
      </c>
      <c r="H79" s="1" t="s">
        <v>744</v>
      </c>
    </row>
    <row r="80" spans="2:8" ht="75" x14ac:dyDescent="0.25">
      <c r="B80" s="3" t="s">
        <v>557</v>
      </c>
      <c r="C80" s="3" t="s">
        <v>10</v>
      </c>
      <c r="D80" s="3" t="s">
        <v>790</v>
      </c>
      <c r="E80" s="3" t="s">
        <v>8</v>
      </c>
      <c r="F80" s="3" t="s">
        <v>5</v>
      </c>
      <c r="G80" s="3" t="s">
        <v>709</v>
      </c>
      <c r="H80" s="3" t="s">
        <v>744</v>
      </c>
    </row>
    <row r="81" spans="2:8" ht="75" x14ac:dyDescent="0.25">
      <c r="B81" s="3" t="s">
        <v>229</v>
      </c>
      <c r="C81" s="3" t="s">
        <v>229</v>
      </c>
      <c r="D81" s="3" t="s">
        <v>791</v>
      </c>
      <c r="E81" s="3" t="s">
        <v>8</v>
      </c>
      <c r="F81" s="3" t="s">
        <v>5</v>
      </c>
      <c r="G81" s="3" t="s">
        <v>692</v>
      </c>
      <c r="H81" s="3" t="s">
        <v>719</v>
      </c>
    </row>
    <row r="82" spans="2:8" ht="30" x14ac:dyDescent="0.25">
      <c r="B82" s="3" t="s">
        <v>835</v>
      </c>
      <c r="C82" s="3" t="s">
        <v>89</v>
      </c>
      <c r="D82" s="3" t="s">
        <v>792</v>
      </c>
      <c r="E82" s="3" t="s">
        <v>8</v>
      </c>
      <c r="F82" s="3" t="s">
        <v>5</v>
      </c>
      <c r="G82" s="3" t="s">
        <v>692</v>
      </c>
      <c r="H82" s="3" t="s">
        <v>748</v>
      </c>
    </row>
    <row r="83" spans="2:8" ht="30" x14ac:dyDescent="0.25">
      <c r="B83" s="3" t="s">
        <v>836</v>
      </c>
      <c r="C83" s="3" t="s">
        <v>89</v>
      </c>
      <c r="D83" s="3" t="s">
        <v>793</v>
      </c>
      <c r="E83" s="3" t="s">
        <v>8</v>
      </c>
      <c r="F83" s="3" t="s">
        <v>5</v>
      </c>
      <c r="G83" s="3" t="s">
        <v>692</v>
      </c>
      <c r="H83" s="3" t="s">
        <v>748</v>
      </c>
    </row>
    <row r="84" spans="2:8" ht="75" x14ac:dyDescent="0.25">
      <c r="B84" s="3" t="s">
        <v>824</v>
      </c>
      <c r="C84" s="3" t="s">
        <v>10</v>
      </c>
      <c r="D84" s="3" t="s">
        <v>794</v>
      </c>
      <c r="E84" s="3" t="s">
        <v>8</v>
      </c>
      <c r="F84" s="3" t="s">
        <v>5</v>
      </c>
      <c r="G84" s="3" t="s">
        <v>710</v>
      </c>
      <c r="H84" s="3" t="s">
        <v>719</v>
      </c>
    </row>
    <row r="85" spans="2:8" ht="60" x14ac:dyDescent="0.25">
      <c r="B85" s="3" t="s">
        <v>593</v>
      </c>
      <c r="C85" s="3" t="s">
        <v>10</v>
      </c>
      <c r="D85" s="3" t="s">
        <v>795</v>
      </c>
      <c r="E85" s="3" t="s">
        <v>8</v>
      </c>
      <c r="F85" s="3" t="s">
        <v>5</v>
      </c>
      <c r="G85" s="3" t="s">
        <v>710</v>
      </c>
      <c r="H85" s="3" t="s">
        <v>719</v>
      </c>
    </row>
    <row r="86" spans="2:8" ht="90" x14ac:dyDescent="0.25">
      <c r="B86" s="3" t="s">
        <v>837</v>
      </c>
      <c r="C86" s="3" t="s">
        <v>89</v>
      </c>
      <c r="D86" s="3" t="s">
        <v>796</v>
      </c>
      <c r="E86" s="3" t="s">
        <v>8</v>
      </c>
      <c r="F86" s="3" t="s">
        <v>5</v>
      </c>
      <c r="G86" s="3" t="s">
        <v>711</v>
      </c>
      <c r="H86" s="3" t="s">
        <v>719</v>
      </c>
    </row>
    <row r="87" spans="2:8" ht="45" x14ac:dyDescent="0.25">
      <c r="B87" s="3" t="s">
        <v>557</v>
      </c>
      <c r="C87" s="3" t="s">
        <v>10</v>
      </c>
      <c r="D87" s="3" t="s">
        <v>797</v>
      </c>
      <c r="E87" s="3" t="s">
        <v>8</v>
      </c>
      <c r="F87" s="3" t="s">
        <v>5</v>
      </c>
      <c r="G87" s="3" t="s">
        <v>712</v>
      </c>
      <c r="H87" s="3" t="s">
        <v>743</v>
      </c>
    </row>
    <row r="88" spans="2:8" ht="60" x14ac:dyDescent="0.25">
      <c r="B88" s="3" t="s">
        <v>838</v>
      </c>
      <c r="C88" s="3" t="s">
        <v>609</v>
      </c>
      <c r="D88" s="3" t="s">
        <v>798</v>
      </c>
      <c r="E88" s="3" t="s">
        <v>8</v>
      </c>
      <c r="F88" s="3" t="s">
        <v>5</v>
      </c>
      <c r="G88" s="3" t="s">
        <v>692</v>
      </c>
      <c r="H88" s="3" t="s">
        <v>748</v>
      </c>
    </row>
    <row r="89" spans="2:8" ht="60" x14ac:dyDescent="0.25">
      <c r="B89" s="3" t="s">
        <v>557</v>
      </c>
      <c r="C89" s="3" t="s">
        <v>10</v>
      </c>
      <c r="D89" s="3" t="s">
        <v>799</v>
      </c>
      <c r="E89" s="3" t="s">
        <v>8</v>
      </c>
      <c r="F89" s="3" t="s">
        <v>5</v>
      </c>
      <c r="G89" s="3" t="s">
        <v>712</v>
      </c>
      <c r="H89" s="3" t="s">
        <v>743</v>
      </c>
    </row>
    <row r="90" spans="2:8" ht="60" x14ac:dyDescent="0.25">
      <c r="B90" s="3" t="s">
        <v>838</v>
      </c>
      <c r="C90" s="3" t="s">
        <v>609</v>
      </c>
      <c r="D90" s="3" t="s">
        <v>798</v>
      </c>
      <c r="E90" s="3" t="s">
        <v>8</v>
      </c>
      <c r="F90" s="3" t="s">
        <v>5</v>
      </c>
      <c r="G90" s="3" t="s">
        <v>692</v>
      </c>
      <c r="H90" s="3" t="s">
        <v>743</v>
      </c>
    </row>
    <row r="91" spans="2:8" ht="30" x14ac:dyDescent="0.25">
      <c r="B91" s="3" t="s">
        <v>839</v>
      </c>
      <c r="C91" s="3" t="s">
        <v>89</v>
      </c>
      <c r="D91" s="3" t="s">
        <v>800</v>
      </c>
      <c r="E91" s="3" t="s">
        <v>8</v>
      </c>
      <c r="F91" s="3" t="s">
        <v>5</v>
      </c>
      <c r="G91" s="3" t="s">
        <v>692</v>
      </c>
      <c r="H91" s="3" t="s">
        <v>731</v>
      </c>
    </row>
    <row r="92" spans="2:8" ht="75" x14ac:dyDescent="0.25">
      <c r="B92" s="3" t="s">
        <v>578</v>
      </c>
      <c r="C92" s="3" t="s">
        <v>531</v>
      </c>
      <c r="D92" s="3" t="s">
        <v>654</v>
      </c>
      <c r="E92" s="3" t="s">
        <v>8</v>
      </c>
      <c r="F92" s="3" t="s">
        <v>5</v>
      </c>
      <c r="G92" s="3" t="s">
        <v>692</v>
      </c>
      <c r="H92" s="3" t="s">
        <v>749</v>
      </c>
    </row>
    <row r="93" spans="2:8" ht="45" x14ac:dyDescent="0.25">
      <c r="B93" s="3" t="s">
        <v>579</v>
      </c>
      <c r="C93" s="3" t="s">
        <v>531</v>
      </c>
      <c r="D93" s="3" t="s">
        <v>655</v>
      </c>
      <c r="E93" s="3" t="s">
        <v>8</v>
      </c>
      <c r="F93" s="3" t="s">
        <v>5</v>
      </c>
      <c r="G93" s="3" t="s">
        <v>692</v>
      </c>
      <c r="H93" s="3" t="s">
        <v>749</v>
      </c>
    </row>
    <row r="94" spans="2:8" ht="60" x14ac:dyDescent="0.25">
      <c r="B94" s="3" t="s">
        <v>580</v>
      </c>
      <c r="C94" s="3" t="s">
        <v>531</v>
      </c>
      <c r="D94" s="3" t="s">
        <v>656</v>
      </c>
      <c r="E94" s="3" t="s">
        <v>8</v>
      </c>
      <c r="F94" s="3" t="s">
        <v>5</v>
      </c>
      <c r="G94" s="3" t="s">
        <v>692</v>
      </c>
      <c r="H94" s="3" t="s">
        <v>749</v>
      </c>
    </row>
    <row r="95" spans="2:8" ht="60" x14ac:dyDescent="0.25">
      <c r="B95" s="3" t="s">
        <v>581</v>
      </c>
      <c r="C95" s="3" t="s">
        <v>531</v>
      </c>
      <c r="D95" s="3" t="s">
        <v>657</v>
      </c>
      <c r="E95" s="3" t="s">
        <v>8</v>
      </c>
      <c r="F95" s="3" t="s">
        <v>5</v>
      </c>
      <c r="G95" s="3" t="s">
        <v>692</v>
      </c>
      <c r="H95" s="3" t="s">
        <v>749</v>
      </c>
    </row>
    <row r="96" spans="2:8" ht="210" x14ac:dyDescent="0.25">
      <c r="B96" s="3" t="s">
        <v>582</v>
      </c>
      <c r="C96" s="3" t="s">
        <v>531</v>
      </c>
      <c r="D96" s="3" t="s">
        <v>658</v>
      </c>
      <c r="E96" s="3" t="s">
        <v>8</v>
      </c>
      <c r="F96" s="3" t="s">
        <v>5</v>
      </c>
      <c r="G96" s="3" t="s">
        <v>692</v>
      </c>
      <c r="H96" s="3" t="s">
        <v>749</v>
      </c>
    </row>
    <row r="97" spans="2:8" ht="105" x14ac:dyDescent="0.25">
      <c r="B97" s="3" t="s">
        <v>583</v>
      </c>
      <c r="C97" s="3" t="s">
        <v>531</v>
      </c>
      <c r="D97" s="3" t="s">
        <v>659</v>
      </c>
      <c r="E97" s="3" t="s">
        <v>8</v>
      </c>
      <c r="F97" s="3" t="s">
        <v>5</v>
      </c>
      <c r="G97" s="3" t="s">
        <v>692</v>
      </c>
      <c r="H97" s="3" t="s">
        <v>749</v>
      </c>
    </row>
    <row r="98" spans="2:8" ht="60" x14ac:dyDescent="0.25">
      <c r="B98" s="3" t="s">
        <v>532</v>
      </c>
      <c r="C98" s="3" t="s">
        <v>56</v>
      </c>
      <c r="D98" s="3" t="s">
        <v>660</v>
      </c>
      <c r="E98" s="3" t="s">
        <v>8</v>
      </c>
      <c r="F98" s="3" t="s">
        <v>5</v>
      </c>
      <c r="G98" s="3" t="s">
        <v>713</v>
      </c>
      <c r="H98" s="3" t="s">
        <v>730</v>
      </c>
    </row>
    <row r="99" spans="2:8" ht="60" x14ac:dyDescent="0.25">
      <c r="B99" s="3" t="s">
        <v>532</v>
      </c>
      <c r="C99" s="3" t="s">
        <v>56</v>
      </c>
      <c r="D99" s="3" t="s">
        <v>661</v>
      </c>
      <c r="E99" s="3" t="s">
        <v>8</v>
      </c>
      <c r="F99" s="3" t="s">
        <v>5</v>
      </c>
      <c r="G99" s="3" t="s">
        <v>713</v>
      </c>
      <c r="H99" s="3" t="s">
        <v>730</v>
      </c>
    </row>
    <row r="100" spans="2:8" ht="60" x14ac:dyDescent="0.25">
      <c r="B100" s="3" t="s">
        <v>532</v>
      </c>
      <c r="C100" s="3" t="s">
        <v>56</v>
      </c>
      <c r="D100" s="3" t="s">
        <v>662</v>
      </c>
      <c r="E100" s="3" t="s">
        <v>8</v>
      </c>
      <c r="F100" s="3" t="s">
        <v>5</v>
      </c>
      <c r="G100" s="3" t="s">
        <v>713</v>
      </c>
      <c r="H100" s="3" t="s">
        <v>730</v>
      </c>
    </row>
    <row r="101" spans="2:8" ht="60" x14ac:dyDescent="0.25">
      <c r="B101" s="3" t="s">
        <v>532</v>
      </c>
      <c r="C101" s="3" t="s">
        <v>56</v>
      </c>
      <c r="D101" s="3" t="s">
        <v>663</v>
      </c>
      <c r="E101" s="3" t="s">
        <v>8</v>
      </c>
      <c r="F101" s="3" t="s">
        <v>5</v>
      </c>
      <c r="G101" s="3" t="s">
        <v>713</v>
      </c>
      <c r="H101" s="3" t="s">
        <v>730</v>
      </c>
    </row>
    <row r="102" spans="2:8" ht="60" x14ac:dyDescent="0.25">
      <c r="B102" s="3" t="s">
        <v>532</v>
      </c>
      <c r="C102" s="3" t="s">
        <v>56</v>
      </c>
      <c r="D102" s="3" t="s">
        <v>664</v>
      </c>
      <c r="E102" s="3" t="s">
        <v>8</v>
      </c>
      <c r="F102" s="3" t="s">
        <v>5</v>
      </c>
      <c r="G102" s="3" t="s">
        <v>713</v>
      </c>
      <c r="H102" s="3" t="s">
        <v>730</v>
      </c>
    </row>
    <row r="103" spans="2:8" ht="60" x14ac:dyDescent="0.25">
      <c r="B103" s="3" t="s">
        <v>273</v>
      </c>
      <c r="C103" s="3" t="s">
        <v>273</v>
      </c>
      <c r="D103" s="3" t="s">
        <v>801</v>
      </c>
      <c r="E103" s="3" t="s">
        <v>8</v>
      </c>
      <c r="F103" s="3" t="s">
        <v>5</v>
      </c>
      <c r="G103" s="3" t="s">
        <v>693</v>
      </c>
      <c r="H103" s="3" t="s">
        <v>719</v>
      </c>
    </row>
    <row r="104" spans="2:8" ht="105" x14ac:dyDescent="0.25">
      <c r="B104" s="3" t="s">
        <v>840</v>
      </c>
      <c r="C104" s="3" t="s">
        <v>534</v>
      </c>
      <c r="D104" s="3" t="s">
        <v>802</v>
      </c>
      <c r="E104" s="3" t="s">
        <v>8</v>
      </c>
      <c r="F104" s="3" t="s">
        <v>5</v>
      </c>
      <c r="G104" s="3" t="s">
        <v>693</v>
      </c>
      <c r="H104" s="3" t="s">
        <v>719</v>
      </c>
    </row>
    <row r="105" spans="2:8" ht="30" x14ac:dyDescent="0.25">
      <c r="B105" s="3" t="s">
        <v>584</v>
      </c>
      <c r="C105" s="3" t="s">
        <v>534</v>
      </c>
      <c r="D105" s="3" t="s">
        <v>665</v>
      </c>
      <c r="E105" s="3" t="s">
        <v>8</v>
      </c>
      <c r="F105" s="3" t="s">
        <v>5</v>
      </c>
      <c r="G105" s="3" t="s">
        <v>699</v>
      </c>
      <c r="H105" s="3" t="s">
        <v>750</v>
      </c>
    </row>
    <row r="106" spans="2:8" ht="45" x14ac:dyDescent="0.25">
      <c r="B106" s="3" t="s">
        <v>585</v>
      </c>
      <c r="C106" s="3" t="s">
        <v>534</v>
      </c>
      <c r="D106" s="3" t="s">
        <v>666</v>
      </c>
      <c r="E106" s="3" t="s">
        <v>8</v>
      </c>
      <c r="F106" s="3" t="s">
        <v>5</v>
      </c>
      <c r="G106" s="3" t="s">
        <v>692</v>
      </c>
      <c r="H106" s="3" t="s">
        <v>717</v>
      </c>
    </row>
    <row r="107" spans="2:8" ht="45" x14ac:dyDescent="0.25">
      <c r="B107" s="3" t="s">
        <v>586</v>
      </c>
      <c r="C107" s="3" t="s">
        <v>250</v>
      </c>
      <c r="D107" s="3" t="s">
        <v>667</v>
      </c>
      <c r="E107" s="3" t="s">
        <v>8</v>
      </c>
      <c r="F107" s="3" t="s">
        <v>5</v>
      </c>
      <c r="G107" s="3" t="s">
        <v>713</v>
      </c>
      <c r="H107" s="3" t="s">
        <v>746</v>
      </c>
    </row>
    <row r="108" spans="2:8" ht="45" x14ac:dyDescent="0.25">
      <c r="B108" s="3" t="s">
        <v>587</v>
      </c>
      <c r="C108" s="3" t="s">
        <v>250</v>
      </c>
      <c r="D108" s="3" t="s">
        <v>668</v>
      </c>
      <c r="E108" s="3" t="s">
        <v>8</v>
      </c>
      <c r="F108" s="3" t="s">
        <v>5</v>
      </c>
      <c r="G108" s="3" t="s">
        <v>713</v>
      </c>
      <c r="H108" s="3" t="s">
        <v>717</v>
      </c>
    </row>
    <row r="109" spans="2:8" ht="45" x14ac:dyDescent="0.25">
      <c r="B109" s="3" t="s">
        <v>841</v>
      </c>
      <c r="C109" s="3" t="s">
        <v>250</v>
      </c>
      <c r="D109" s="3" t="s">
        <v>669</v>
      </c>
      <c r="E109" s="3" t="s">
        <v>8</v>
      </c>
      <c r="F109" s="3" t="s">
        <v>5</v>
      </c>
      <c r="G109" s="3" t="s">
        <v>693</v>
      </c>
      <c r="H109" s="3" t="s">
        <v>751</v>
      </c>
    </row>
    <row r="110" spans="2:8" ht="30" x14ac:dyDescent="0.25">
      <c r="B110" s="3" t="s">
        <v>842</v>
      </c>
      <c r="C110" s="3" t="s">
        <v>610</v>
      </c>
      <c r="D110" s="3" t="s">
        <v>670</v>
      </c>
      <c r="E110" s="3" t="s">
        <v>8</v>
      </c>
      <c r="F110" s="3" t="s">
        <v>5</v>
      </c>
      <c r="G110" s="3" t="s">
        <v>693</v>
      </c>
      <c r="H110" s="3" t="s">
        <v>717</v>
      </c>
    </row>
    <row r="111" spans="2:8" ht="65.25" customHeight="1" x14ac:dyDescent="0.25">
      <c r="B111" s="3" t="s">
        <v>588</v>
      </c>
      <c r="C111" s="3" t="s">
        <v>588</v>
      </c>
      <c r="D111" s="3" t="s">
        <v>671</v>
      </c>
      <c r="E111" s="3" t="s">
        <v>8</v>
      </c>
      <c r="F111" s="3" t="s">
        <v>5</v>
      </c>
      <c r="G111" s="3" t="s">
        <v>693</v>
      </c>
      <c r="H111" s="3" t="s">
        <v>752</v>
      </c>
    </row>
    <row r="112" spans="2:8" ht="68.25" customHeight="1" x14ac:dyDescent="0.25">
      <c r="B112" s="3" t="s">
        <v>273</v>
      </c>
      <c r="C112" s="3" t="s">
        <v>273</v>
      </c>
      <c r="D112" s="3" t="s">
        <v>672</v>
      </c>
      <c r="E112" s="3" t="s">
        <v>8</v>
      </c>
      <c r="F112" s="3" t="s">
        <v>5</v>
      </c>
      <c r="G112" s="3" t="s">
        <v>693</v>
      </c>
      <c r="H112" s="3" t="s">
        <v>746</v>
      </c>
    </row>
    <row r="113" spans="2:8" ht="36.75" customHeight="1" x14ac:dyDescent="0.25">
      <c r="B113" s="3" t="s">
        <v>535</v>
      </c>
      <c r="C113" s="3" t="s">
        <v>535</v>
      </c>
      <c r="D113" s="3" t="s">
        <v>673</v>
      </c>
      <c r="E113" s="3" t="s">
        <v>8</v>
      </c>
      <c r="F113" s="3" t="s">
        <v>5</v>
      </c>
      <c r="G113" s="3" t="s">
        <v>692</v>
      </c>
      <c r="H113" s="3" t="s">
        <v>739</v>
      </c>
    </row>
    <row r="114" spans="2:8" ht="45" x14ac:dyDescent="0.25">
      <c r="B114" s="3" t="s">
        <v>843</v>
      </c>
      <c r="C114" s="3" t="s">
        <v>89</v>
      </c>
      <c r="D114" s="3" t="s">
        <v>674</v>
      </c>
      <c r="E114" s="3" t="s">
        <v>8</v>
      </c>
      <c r="F114" s="3" t="s">
        <v>5</v>
      </c>
      <c r="G114" s="3" t="s">
        <v>692</v>
      </c>
      <c r="H114" s="3" t="s">
        <v>751</v>
      </c>
    </row>
    <row r="115" spans="2:8" ht="53.25" customHeight="1" x14ac:dyDescent="0.25">
      <c r="B115" s="3" t="s">
        <v>844</v>
      </c>
      <c r="C115" s="3" t="s">
        <v>89</v>
      </c>
      <c r="D115" s="3" t="s">
        <v>675</v>
      </c>
      <c r="E115" s="3" t="s">
        <v>8</v>
      </c>
      <c r="F115" s="3" t="s">
        <v>5</v>
      </c>
      <c r="G115" s="3" t="s">
        <v>692</v>
      </c>
      <c r="H115" s="3" t="s">
        <v>751</v>
      </c>
    </row>
    <row r="116" spans="2:8" ht="75" x14ac:dyDescent="0.25">
      <c r="B116" s="3" t="s">
        <v>845</v>
      </c>
      <c r="C116" s="3" t="s">
        <v>89</v>
      </c>
      <c r="D116" s="3" t="s">
        <v>803</v>
      </c>
      <c r="E116" s="3" t="s">
        <v>8</v>
      </c>
      <c r="F116" s="3" t="s">
        <v>5</v>
      </c>
      <c r="G116" s="3" t="s">
        <v>692</v>
      </c>
      <c r="H116" s="3" t="s">
        <v>753</v>
      </c>
    </row>
    <row r="117" spans="2:8" ht="75" x14ac:dyDescent="0.25">
      <c r="B117" s="3" t="s">
        <v>846</v>
      </c>
      <c r="C117" s="3" t="s">
        <v>89</v>
      </c>
      <c r="D117" s="3" t="s">
        <v>804</v>
      </c>
      <c r="E117" s="3" t="s">
        <v>8</v>
      </c>
      <c r="F117" s="3" t="s">
        <v>5</v>
      </c>
      <c r="G117" s="3" t="s">
        <v>692</v>
      </c>
      <c r="H117" s="3" t="s">
        <v>754</v>
      </c>
    </row>
    <row r="118" spans="2:8" ht="45" x14ac:dyDescent="0.25">
      <c r="B118" s="3" t="s">
        <v>589</v>
      </c>
      <c r="C118" s="3" t="s">
        <v>589</v>
      </c>
      <c r="D118" s="3" t="s">
        <v>805</v>
      </c>
      <c r="E118" s="3" t="s">
        <v>8</v>
      </c>
      <c r="F118" s="3" t="s">
        <v>5</v>
      </c>
      <c r="G118" s="3" t="s">
        <v>693</v>
      </c>
      <c r="H118" s="3" t="s">
        <v>748</v>
      </c>
    </row>
    <row r="119" spans="2:8" ht="60" x14ac:dyDescent="0.25">
      <c r="B119" s="3" t="s">
        <v>557</v>
      </c>
      <c r="C119" s="3" t="s">
        <v>10</v>
      </c>
      <c r="D119" s="3" t="s">
        <v>806</v>
      </c>
      <c r="E119" s="3" t="s">
        <v>8</v>
      </c>
      <c r="F119" s="3" t="s">
        <v>5</v>
      </c>
      <c r="G119" s="3" t="s">
        <v>693</v>
      </c>
      <c r="H119" s="3" t="s">
        <v>755</v>
      </c>
    </row>
    <row r="120" spans="2:8" ht="81.75" customHeight="1" x14ac:dyDescent="0.25">
      <c r="B120" s="3" t="s">
        <v>847</v>
      </c>
      <c r="C120" s="3" t="s">
        <v>10</v>
      </c>
      <c r="D120" s="3" t="s">
        <v>807</v>
      </c>
      <c r="E120" s="3" t="s">
        <v>8</v>
      </c>
      <c r="F120" s="3" t="s">
        <v>5</v>
      </c>
      <c r="G120" s="3" t="s">
        <v>693</v>
      </c>
      <c r="H120" s="3" t="s">
        <v>755</v>
      </c>
    </row>
    <row r="121" spans="2:8" ht="45" x14ac:dyDescent="0.25">
      <c r="B121" s="3" t="s">
        <v>824</v>
      </c>
      <c r="C121" s="3" t="s">
        <v>10</v>
      </c>
      <c r="D121" s="3" t="s">
        <v>808</v>
      </c>
      <c r="E121" s="3" t="s">
        <v>8</v>
      </c>
      <c r="F121" s="3" t="s">
        <v>5</v>
      </c>
      <c r="G121" s="3" t="s">
        <v>693</v>
      </c>
      <c r="H121" s="3" t="s">
        <v>755</v>
      </c>
    </row>
    <row r="122" spans="2:8" ht="66" customHeight="1" x14ac:dyDescent="0.25">
      <c r="B122" s="3" t="s">
        <v>590</v>
      </c>
      <c r="C122" s="3" t="s">
        <v>27</v>
      </c>
      <c r="D122" s="3" t="s">
        <v>809</v>
      </c>
      <c r="E122" s="3" t="s">
        <v>8</v>
      </c>
      <c r="F122" s="3" t="s">
        <v>5</v>
      </c>
      <c r="G122" s="3" t="s">
        <v>692</v>
      </c>
      <c r="H122" s="3" t="s">
        <v>756</v>
      </c>
    </row>
    <row r="123" spans="2:8" ht="45" x14ac:dyDescent="0.25">
      <c r="B123" s="3" t="s">
        <v>848</v>
      </c>
      <c r="C123" s="3" t="s">
        <v>27</v>
      </c>
      <c r="D123" s="3" t="s">
        <v>810</v>
      </c>
      <c r="E123" s="3" t="s">
        <v>8</v>
      </c>
      <c r="F123" s="3" t="s">
        <v>5</v>
      </c>
      <c r="G123" s="3" t="s">
        <v>692</v>
      </c>
      <c r="H123" s="3" t="s">
        <v>731</v>
      </c>
    </row>
    <row r="124" spans="2:8" ht="45" x14ac:dyDescent="0.25">
      <c r="B124" s="3" t="s">
        <v>849</v>
      </c>
      <c r="C124" s="3" t="s">
        <v>12</v>
      </c>
      <c r="D124" s="3" t="s">
        <v>811</v>
      </c>
      <c r="E124" s="3" t="s">
        <v>8</v>
      </c>
      <c r="F124" s="3" t="s">
        <v>5</v>
      </c>
      <c r="G124" s="3" t="s">
        <v>692</v>
      </c>
      <c r="H124" s="3" t="s">
        <v>757</v>
      </c>
    </row>
    <row r="125" spans="2:8" ht="75" x14ac:dyDescent="0.25">
      <c r="B125" s="3" t="s">
        <v>229</v>
      </c>
      <c r="C125" s="3" t="s">
        <v>229</v>
      </c>
      <c r="D125" s="3" t="s">
        <v>812</v>
      </c>
      <c r="E125" s="3" t="s">
        <v>8</v>
      </c>
      <c r="F125" s="3" t="s">
        <v>5</v>
      </c>
      <c r="G125" s="3" t="s">
        <v>692</v>
      </c>
      <c r="H125" s="3" t="s">
        <v>758</v>
      </c>
    </row>
    <row r="126" spans="2:8" ht="75" x14ac:dyDescent="0.25">
      <c r="B126" s="3" t="s">
        <v>824</v>
      </c>
      <c r="C126" s="3" t="s">
        <v>10</v>
      </c>
      <c r="D126" s="3" t="s">
        <v>813</v>
      </c>
      <c r="E126" s="3" t="s">
        <v>8</v>
      </c>
      <c r="F126" s="3" t="s">
        <v>5</v>
      </c>
      <c r="G126" s="3" t="s">
        <v>692</v>
      </c>
      <c r="H126" s="3" t="s">
        <v>759</v>
      </c>
    </row>
    <row r="127" spans="2:8" ht="45" x14ac:dyDescent="0.25">
      <c r="B127" s="3" t="s">
        <v>593</v>
      </c>
      <c r="C127" s="3" t="s">
        <v>10</v>
      </c>
      <c r="D127" s="3" t="s">
        <v>814</v>
      </c>
      <c r="E127" s="3" t="s">
        <v>8</v>
      </c>
      <c r="F127" s="3" t="s">
        <v>5</v>
      </c>
      <c r="G127" s="3" t="s">
        <v>692</v>
      </c>
      <c r="H127" s="3" t="s">
        <v>758</v>
      </c>
    </row>
    <row r="128" spans="2:8" ht="60" x14ac:dyDescent="0.25">
      <c r="B128" s="3" t="s">
        <v>557</v>
      </c>
      <c r="C128" s="3" t="s">
        <v>10</v>
      </c>
      <c r="D128" s="3" t="s">
        <v>815</v>
      </c>
      <c r="E128" s="3" t="s">
        <v>8</v>
      </c>
      <c r="F128" s="3" t="s">
        <v>5</v>
      </c>
      <c r="G128" s="3" t="s">
        <v>692</v>
      </c>
      <c r="H128" s="3" t="s">
        <v>758</v>
      </c>
    </row>
    <row r="129" spans="2:8" ht="66.75" customHeight="1" x14ac:dyDescent="0.25">
      <c r="B129" s="3" t="s">
        <v>229</v>
      </c>
      <c r="C129" s="3" t="s">
        <v>229</v>
      </c>
      <c r="D129" s="3" t="s">
        <v>676</v>
      </c>
      <c r="E129" s="3" t="s">
        <v>8</v>
      </c>
      <c r="F129" s="3" t="s">
        <v>5</v>
      </c>
      <c r="G129" s="3" t="s">
        <v>692</v>
      </c>
      <c r="H129" s="3" t="s">
        <v>719</v>
      </c>
    </row>
    <row r="130" spans="2:8" ht="69.75" customHeight="1" x14ac:dyDescent="0.25">
      <c r="B130" s="3" t="s">
        <v>591</v>
      </c>
      <c r="C130" s="3" t="s">
        <v>10</v>
      </c>
      <c r="D130" s="3" t="s">
        <v>816</v>
      </c>
      <c r="E130" s="3" t="s">
        <v>8</v>
      </c>
      <c r="F130" s="3" t="s">
        <v>5</v>
      </c>
      <c r="G130" s="3" t="s">
        <v>693</v>
      </c>
      <c r="H130" s="3" t="s">
        <v>756</v>
      </c>
    </row>
    <row r="131" spans="2:8" ht="75" x14ac:dyDescent="0.25">
      <c r="B131" s="3" t="s">
        <v>592</v>
      </c>
      <c r="C131" s="3" t="s">
        <v>10</v>
      </c>
      <c r="D131" s="3" t="s">
        <v>677</v>
      </c>
      <c r="E131" s="3" t="s">
        <v>8</v>
      </c>
      <c r="F131" s="3" t="s">
        <v>5</v>
      </c>
      <c r="G131" s="3" t="s">
        <v>692</v>
      </c>
      <c r="H131" s="3" t="s">
        <v>717</v>
      </c>
    </row>
    <row r="132" spans="2:8" ht="60" x14ac:dyDescent="0.25">
      <c r="B132" s="3" t="s">
        <v>593</v>
      </c>
      <c r="C132" s="3" t="s">
        <v>10</v>
      </c>
      <c r="D132" s="3" t="s">
        <v>678</v>
      </c>
      <c r="E132" s="3" t="s">
        <v>8</v>
      </c>
      <c r="F132" s="3" t="s">
        <v>5</v>
      </c>
      <c r="G132" s="3" t="s">
        <v>692</v>
      </c>
      <c r="H132" s="3" t="s">
        <v>743</v>
      </c>
    </row>
    <row r="133" spans="2:8" ht="90" x14ac:dyDescent="0.25">
      <c r="B133" s="3" t="s">
        <v>594</v>
      </c>
      <c r="C133" s="3" t="s">
        <v>28</v>
      </c>
      <c r="D133" s="3" t="s">
        <v>679</v>
      </c>
      <c r="E133" s="3" t="s">
        <v>8</v>
      </c>
      <c r="F133" s="3" t="s">
        <v>5</v>
      </c>
      <c r="G133" s="3" t="s">
        <v>693</v>
      </c>
      <c r="H133" s="3" t="s">
        <v>717</v>
      </c>
    </row>
    <row r="134" spans="2:8" ht="75" x14ac:dyDescent="0.25">
      <c r="B134" s="3" t="s">
        <v>595</v>
      </c>
      <c r="C134" s="3" t="s">
        <v>27</v>
      </c>
      <c r="D134" s="3" t="s">
        <v>680</v>
      </c>
      <c r="E134" s="3" t="s">
        <v>8</v>
      </c>
      <c r="F134" s="3" t="s">
        <v>5</v>
      </c>
      <c r="G134" s="3" t="s">
        <v>703</v>
      </c>
      <c r="H134" s="3" t="s">
        <v>760</v>
      </c>
    </row>
    <row r="135" spans="2:8" ht="75" x14ac:dyDescent="0.25">
      <c r="B135" s="3" t="s">
        <v>596</v>
      </c>
      <c r="C135" s="3" t="s">
        <v>27</v>
      </c>
      <c r="D135" s="3" t="s">
        <v>681</v>
      </c>
      <c r="E135" s="3" t="s">
        <v>8</v>
      </c>
      <c r="F135" s="3" t="s">
        <v>5</v>
      </c>
      <c r="G135" s="3" t="s">
        <v>714</v>
      </c>
      <c r="H135" s="3" t="s">
        <v>756</v>
      </c>
    </row>
    <row r="136" spans="2:8" ht="67.5" customHeight="1" x14ac:dyDescent="0.25">
      <c r="B136" s="3" t="s">
        <v>597</v>
      </c>
      <c r="C136" s="3" t="s">
        <v>27</v>
      </c>
      <c r="D136" s="3" t="s">
        <v>682</v>
      </c>
      <c r="E136" s="3" t="s">
        <v>8</v>
      </c>
      <c r="F136" s="3" t="s">
        <v>5</v>
      </c>
      <c r="G136" s="3" t="s">
        <v>715</v>
      </c>
      <c r="H136" s="3" t="s">
        <v>759</v>
      </c>
    </row>
    <row r="137" spans="2:8" ht="135" x14ac:dyDescent="0.25">
      <c r="B137" s="3" t="s">
        <v>598</v>
      </c>
      <c r="C137" s="3" t="s">
        <v>27</v>
      </c>
      <c r="D137" s="3" t="s">
        <v>683</v>
      </c>
      <c r="E137" s="3" t="s">
        <v>8</v>
      </c>
      <c r="F137" s="3" t="s">
        <v>5</v>
      </c>
      <c r="G137" s="3" t="s">
        <v>695</v>
      </c>
      <c r="H137" s="3" t="s">
        <v>760</v>
      </c>
    </row>
    <row r="138" spans="2:8" ht="75" x14ac:dyDescent="0.25">
      <c r="B138" s="3" t="s">
        <v>599</v>
      </c>
      <c r="C138" s="3" t="s">
        <v>27</v>
      </c>
      <c r="D138" s="3" t="s">
        <v>684</v>
      </c>
      <c r="E138" s="3" t="s">
        <v>8</v>
      </c>
      <c r="F138" s="3" t="s">
        <v>5</v>
      </c>
      <c r="G138" s="3" t="s">
        <v>692</v>
      </c>
      <c r="H138" s="3" t="s">
        <v>759</v>
      </c>
    </row>
    <row r="139" spans="2:8" ht="60" x14ac:dyDescent="0.25">
      <c r="B139" s="3" t="s">
        <v>600</v>
      </c>
      <c r="C139" s="3" t="s">
        <v>27</v>
      </c>
      <c r="D139" s="3" t="s">
        <v>685</v>
      </c>
      <c r="E139" s="3" t="s">
        <v>8</v>
      </c>
      <c r="F139" s="3" t="s">
        <v>5</v>
      </c>
      <c r="G139" s="3" t="s">
        <v>692</v>
      </c>
      <c r="H139" s="3" t="s">
        <v>760</v>
      </c>
    </row>
    <row r="140" spans="2:8" ht="39.75" customHeight="1" x14ac:dyDescent="0.25">
      <c r="B140" s="3" t="s">
        <v>601</v>
      </c>
      <c r="C140" s="3" t="s">
        <v>89</v>
      </c>
      <c r="D140" s="3" t="s">
        <v>686</v>
      </c>
      <c r="E140" s="3" t="s">
        <v>8</v>
      </c>
      <c r="F140" s="3" t="s">
        <v>5</v>
      </c>
      <c r="G140" s="3" t="s">
        <v>703</v>
      </c>
      <c r="H140" s="3" t="s">
        <v>175</v>
      </c>
    </row>
    <row r="141" spans="2:8" ht="75" x14ac:dyDescent="0.25">
      <c r="B141" s="3" t="s">
        <v>602</v>
      </c>
      <c r="C141" s="3" t="s">
        <v>89</v>
      </c>
      <c r="D141" s="3" t="s">
        <v>687</v>
      </c>
      <c r="E141" s="3" t="s">
        <v>8</v>
      </c>
      <c r="F141" s="3" t="s">
        <v>5</v>
      </c>
      <c r="G141" s="3" t="s">
        <v>703</v>
      </c>
      <c r="H141" s="3" t="s">
        <v>175</v>
      </c>
    </row>
    <row r="142" spans="2:8" ht="90" x14ac:dyDescent="0.25">
      <c r="B142" s="3" t="s">
        <v>603</v>
      </c>
      <c r="C142" s="3" t="s">
        <v>589</v>
      </c>
      <c r="D142" s="3" t="s">
        <v>688</v>
      </c>
      <c r="E142" s="3" t="s">
        <v>8</v>
      </c>
      <c r="F142" s="3" t="s">
        <v>5</v>
      </c>
      <c r="G142" s="3" t="s">
        <v>703</v>
      </c>
      <c r="H142" s="3" t="s">
        <v>760</v>
      </c>
    </row>
    <row r="143" spans="2:8" ht="60" x14ac:dyDescent="0.25">
      <c r="B143" s="3" t="s">
        <v>850</v>
      </c>
      <c r="C143" s="3" t="s">
        <v>27</v>
      </c>
      <c r="D143" s="3" t="s">
        <v>817</v>
      </c>
      <c r="E143" s="3" t="s">
        <v>8</v>
      </c>
      <c r="F143" s="3" t="s">
        <v>5</v>
      </c>
      <c r="G143" s="3" t="s">
        <v>703</v>
      </c>
      <c r="H143" s="3" t="s">
        <v>175</v>
      </c>
    </row>
    <row r="144" spans="2:8" ht="60" x14ac:dyDescent="0.25">
      <c r="B144" s="3" t="s">
        <v>604</v>
      </c>
      <c r="C144" s="3" t="s">
        <v>89</v>
      </c>
      <c r="D144" s="3" t="s">
        <v>689</v>
      </c>
      <c r="E144" s="3" t="s">
        <v>8</v>
      </c>
      <c r="F144" s="3" t="s">
        <v>5</v>
      </c>
      <c r="G144" s="3" t="s">
        <v>703</v>
      </c>
      <c r="H144" s="3" t="s">
        <v>175</v>
      </c>
    </row>
    <row r="145" spans="2:8" ht="105" x14ac:dyDescent="0.25">
      <c r="B145" s="3" t="s">
        <v>605</v>
      </c>
      <c r="C145" s="3" t="s">
        <v>27</v>
      </c>
      <c r="D145" s="3" t="s">
        <v>690</v>
      </c>
      <c r="E145" s="3" t="s">
        <v>8</v>
      </c>
      <c r="F145" s="3" t="s">
        <v>5</v>
      </c>
      <c r="G145" s="3" t="s">
        <v>703</v>
      </c>
      <c r="H145" s="3" t="s">
        <v>175</v>
      </c>
    </row>
    <row r="146" spans="2:8" ht="90" x14ac:dyDescent="0.25">
      <c r="B146" s="3" t="s">
        <v>606</v>
      </c>
      <c r="C146" s="3" t="s">
        <v>27</v>
      </c>
      <c r="D146" s="3" t="s">
        <v>691</v>
      </c>
      <c r="E146" s="3" t="s">
        <v>8</v>
      </c>
      <c r="F146" s="3" t="s">
        <v>5</v>
      </c>
      <c r="G146" s="3" t="s">
        <v>703</v>
      </c>
      <c r="H146" s="3" t="s">
        <v>175</v>
      </c>
    </row>
  </sheetData>
  <sheetProtection autoFilter="0"/>
  <protectedRanges>
    <protectedRange sqref="G5:G15" name="Rango1"/>
    <protectedRange sqref="E5:F146" name="Rango1_1_3"/>
    <protectedRange sqref="B5:B146" name="Rango1_1_7"/>
    <protectedRange sqref="C5:C15" name="Rango1_1_13"/>
    <protectedRange sqref="D5:D146" name="Rango1_1_14"/>
    <protectedRange sqref="H5:H15" name="Rango1_1_15"/>
    <protectedRange sqref="G16:G26 G29 G31:G32 G34:G35" name="Rango1_7"/>
    <protectedRange sqref="G27:G28 G30 G33 G36:G37" name="Rango1_2_3"/>
    <protectedRange sqref="G38:G48" name="Rango1_4_2"/>
    <protectedRange sqref="G63:G77 G79" name="Rango1_6_2"/>
    <protectedRange sqref="G80:G140" name="Rango1_1_8_2"/>
    <protectedRange sqref="H16:H26" name="Rango1_8"/>
    <protectedRange sqref="H27:H37" name="Rango1_2_4"/>
    <protectedRange sqref="H38:H48" name="Rango1_4_3"/>
    <protectedRange sqref="H58:H68" name="Rango1_6_3"/>
    <protectedRange sqref="H80:H140" name="Rango1_1_8_3"/>
  </protectedRanges>
  <mergeCells count="2">
    <mergeCell ref="B2:H2"/>
    <mergeCell ref="B3:C3"/>
  </mergeCells>
  <dataValidations count="1">
    <dataValidation type="list" allowBlank="1" showInputMessage="1" showErrorMessage="1" error="Seleccione una opción de la lista" sqref="F5:F146">
      <formula1>d</formula1>
    </dataValidation>
  </dataValidations>
  <printOptions horizontalCentered="1" verticalCentered="1"/>
  <pageMargins left="0.31496062992125984" right="0.31496062992125984" top="0.35433070866141736" bottom="0.35433070866141736"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INFORMACIÓN BASE</vt:lpstr>
      <vt:lpstr>REGISTRO_ACTIVOS_INFORMACIÓN</vt:lpstr>
      <vt:lpstr>REGISTRO_ACTIVOS_INFORMACIÓN!Área_de_impresión</vt:lpstr>
      <vt:lpstr>'INFORMACIÓN BASE'!Títulos_a_imprimir</vt:lpstr>
      <vt:lpstr>REGISTRO_ACTIVOS_INFORMACIÓN!Títulos_a_imprimir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Andres Cordero Villalba</dc:creator>
  <cp:lastModifiedBy>Jhon Rafael Redondo Campos</cp:lastModifiedBy>
  <cp:lastPrinted>2024-10-25T17:00:03Z</cp:lastPrinted>
  <dcterms:created xsi:type="dcterms:W3CDTF">2017-09-19T18:24:10Z</dcterms:created>
  <dcterms:modified xsi:type="dcterms:W3CDTF">2024-10-25T18:24:49Z</dcterms:modified>
</cp:coreProperties>
</file>